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0" yWindow="405" windowWidth="21720" windowHeight="10080" firstSheet="4" activeTab="4"/>
  </bookViews>
  <sheets>
    <sheet name="Overall Costs" sheetId="1" r:id="rId1"/>
    <sheet name="Bike Lanes" sheetId="2" r:id="rId2"/>
    <sheet name="Neighborhood Connector Routes" sheetId="11" r:id="rId3"/>
    <sheet name="Road Crossing Improvements" sheetId="12" r:id="rId4"/>
    <sheet name="Greenway Loop" sheetId="17" r:id="rId5"/>
  </sheets>
  <calcPr calcId="145621"/>
  <fileRecoveryPr repairLoad="1"/>
</workbook>
</file>

<file path=xl/calcChain.xml><?xml version="1.0" encoding="utf-8"?>
<calcChain xmlns="http://schemas.openxmlformats.org/spreadsheetml/2006/main">
  <c r="I49" i="17" l="1"/>
  <c r="I47" i="17"/>
  <c r="I45" i="17"/>
  <c r="H47" i="17" l="1"/>
  <c r="I19" i="17"/>
  <c r="H42" i="17" l="1"/>
  <c r="H41" i="17"/>
  <c r="H40" i="17"/>
  <c r="H39" i="17"/>
  <c r="H38" i="17"/>
  <c r="H37" i="17"/>
  <c r="H36" i="17"/>
  <c r="H35" i="17"/>
  <c r="H34" i="17"/>
  <c r="H33" i="17"/>
  <c r="I43" i="17" l="1"/>
  <c r="H45" i="17"/>
  <c r="H49" i="17"/>
  <c r="H16" i="17"/>
  <c r="H15" i="17"/>
  <c r="H26" i="17"/>
  <c r="H25" i="17"/>
  <c r="H24" i="17"/>
  <c r="H23" i="17"/>
  <c r="H22" i="17"/>
  <c r="H21" i="17"/>
  <c r="H48" i="12" l="1"/>
  <c r="H47" i="12"/>
  <c r="G10" i="2"/>
  <c r="H25" i="11"/>
  <c r="H14" i="11" l="1"/>
  <c r="H27" i="17"/>
  <c r="H28" i="17"/>
  <c r="H29" i="17"/>
  <c r="H6" i="17"/>
  <c r="H7" i="17"/>
  <c r="H18" i="17"/>
  <c r="H17" i="17"/>
  <c r="H14" i="17"/>
  <c r="H13" i="17"/>
  <c r="H12" i="17"/>
  <c r="H11" i="17"/>
  <c r="H8" i="17"/>
  <c r="I30" i="17" l="1"/>
  <c r="I9" i="17"/>
  <c r="H51" i="17"/>
  <c r="I51" i="17" s="1"/>
  <c r="H35" i="12"/>
  <c r="H36" i="12" s="1"/>
  <c r="H31" i="12"/>
  <c r="H30" i="12"/>
  <c r="H29" i="12"/>
  <c r="H28" i="12"/>
  <c r="H27" i="12"/>
  <c r="H26" i="12"/>
  <c r="H25" i="12"/>
  <c r="H7" i="12"/>
  <c r="H8" i="12" s="1"/>
  <c r="H43" i="12"/>
  <c r="H42" i="12"/>
  <c r="H41" i="12"/>
  <c r="H40" i="12"/>
  <c r="H39" i="12"/>
  <c r="H44" i="12" l="1"/>
  <c r="H32" i="12"/>
  <c r="H21" i="12"/>
  <c r="H22" i="12" s="1"/>
  <c r="H12" i="12"/>
  <c r="H13" i="12"/>
  <c r="H14" i="12"/>
  <c r="H15" i="12"/>
  <c r="H16" i="12"/>
  <c r="H17" i="12"/>
  <c r="H11" i="12"/>
  <c r="H5" i="11"/>
  <c r="H22" i="11"/>
  <c r="H23" i="11"/>
  <c r="H24" i="11"/>
  <c r="H21" i="11"/>
  <c r="H18" i="12" l="1"/>
  <c r="H18" i="11" l="1"/>
  <c r="H17" i="11"/>
  <c r="H16" i="11"/>
  <c r="H15" i="11"/>
  <c r="H13" i="11"/>
  <c r="H12" i="11"/>
  <c r="H11" i="11"/>
  <c r="H8" i="11" l="1"/>
  <c r="H9" i="11"/>
  <c r="H10" i="11"/>
  <c r="G7" i="2"/>
  <c r="G8" i="2"/>
  <c r="G9" i="2"/>
  <c r="G11" i="2"/>
  <c r="G12" i="2" l="1"/>
  <c r="H26" i="11"/>
  <c r="F28" i="1" l="1"/>
  <c r="F29" i="1"/>
  <c r="F30" i="1"/>
  <c r="F31" i="1"/>
  <c r="F32" i="1"/>
  <c r="F27" i="1"/>
  <c r="F33" i="1" l="1"/>
  <c r="F10" i="1" l="1"/>
  <c r="F18" i="1"/>
  <c r="F7" i="1"/>
  <c r="F8" i="1"/>
  <c r="F9" i="1"/>
  <c r="F11" i="1"/>
  <c r="F12" i="1"/>
  <c r="F6" i="1"/>
  <c r="F5" i="1"/>
  <c r="F23" i="1" l="1"/>
  <c r="F13" i="1"/>
  <c r="F14" i="1" s="1"/>
  <c r="F15" i="1" s="1"/>
</calcChain>
</file>

<file path=xl/sharedStrings.xml><?xml version="1.0" encoding="utf-8"?>
<sst xmlns="http://schemas.openxmlformats.org/spreadsheetml/2006/main" count="457" uniqueCount="202">
  <si>
    <t>Crossing Island</t>
  </si>
  <si>
    <t>Compressed Air</t>
  </si>
  <si>
    <t>Bench</t>
  </si>
  <si>
    <t>Landscaping</t>
  </si>
  <si>
    <t>Bike Rack</t>
  </si>
  <si>
    <t>Bike Locker</t>
  </si>
  <si>
    <t>ea</t>
  </si>
  <si>
    <t>ls</t>
  </si>
  <si>
    <t>Sub-Total</t>
  </si>
  <si>
    <t>Contingency (15%)</t>
  </si>
  <si>
    <t>TOTAL</t>
  </si>
  <si>
    <t>Bike Weathervane</t>
  </si>
  <si>
    <t>Vinyl Graphics</t>
  </si>
  <si>
    <t>Back Lighting</t>
  </si>
  <si>
    <t>Unit Price</t>
  </si>
  <si>
    <t>Quantity</t>
  </si>
  <si>
    <t>Cost Estimate</t>
  </si>
  <si>
    <t>Unit</t>
  </si>
  <si>
    <t>sf</t>
  </si>
  <si>
    <t>Active Transportation Hub Kiosk (7' tall; 3.5' wide)</t>
  </si>
  <si>
    <t>4 sided, glass and steel</t>
  </si>
  <si>
    <t>Kiosk Frame/Structure</t>
  </si>
  <si>
    <t>lf</t>
  </si>
  <si>
    <t>ADA Ramps</t>
  </si>
  <si>
    <t>Trash/ Recycle Receptacle</t>
  </si>
  <si>
    <t>Ped Level Light Fixture</t>
  </si>
  <si>
    <t>Limestone Base Vineer</t>
  </si>
  <si>
    <t>ft</t>
  </si>
  <si>
    <t>Bike Route Signing (rural)</t>
  </si>
  <si>
    <t>Bike Route Signing (urban)</t>
  </si>
  <si>
    <t>mi</t>
  </si>
  <si>
    <t>Paved Shoulders (4', signs, markings)</t>
  </si>
  <si>
    <t>Pad/Plaza (12' x 15') concrete (4")</t>
  </si>
  <si>
    <t>Shared Use Arrows (Overlay Cold Plastic)</t>
  </si>
  <si>
    <t>2 signs in 1 location</t>
  </si>
  <si>
    <t>Curb Extension (per corner)</t>
  </si>
  <si>
    <t>sft</t>
  </si>
  <si>
    <t>place every 200' - 250'</t>
  </si>
  <si>
    <t>Restripe Road and Add Bike Lanes</t>
  </si>
  <si>
    <t xml:space="preserve">Assuming 4 to 3 lane conversions, stripe removal and bike signage </t>
  </si>
  <si>
    <t>Edge Striping (white)</t>
  </si>
  <si>
    <t>Asphalt Path (10' wide, $45/lf)</t>
  </si>
  <si>
    <t>8 ADA ramps, restoration and contingency</t>
  </si>
  <si>
    <t>4"</t>
  </si>
  <si>
    <t>Hub Kiosk</t>
  </si>
  <si>
    <t>Removals/Demo</t>
  </si>
  <si>
    <t>Curb Extension (Typical Existing 15' radius curb - Proposed 20' radius)</t>
  </si>
  <si>
    <t>Concrete (Curb, Gutter, Sidewalk)</t>
  </si>
  <si>
    <t xml:space="preserve">ADA Ramps </t>
  </si>
  <si>
    <t>Detectable Warning Strip</t>
  </si>
  <si>
    <t>Restoration</t>
  </si>
  <si>
    <t>Drainage Structures (Adjust)</t>
  </si>
  <si>
    <t>Non-Motorized Improvements and Details</t>
  </si>
  <si>
    <t>6 signs in 3 locations</t>
  </si>
  <si>
    <t>This item is highly variable depending on drainage issues at intersection</t>
  </si>
  <si>
    <t>Per Corner</t>
  </si>
  <si>
    <t>Edge stripe parking lane</t>
  </si>
  <si>
    <t>Initial Primary Corridors</t>
  </si>
  <si>
    <t>Bike Lanes</t>
  </si>
  <si>
    <t>Road Conversions to Add Bike Lanes</t>
  </si>
  <si>
    <t>E Bellow Street</t>
  </si>
  <si>
    <t>Main</t>
  </si>
  <si>
    <t>Crapo</t>
  </si>
  <si>
    <t>Narrow lanes to 11'</t>
  </si>
  <si>
    <t>Street</t>
  </si>
  <si>
    <t>Between</t>
  </si>
  <si>
    <t>Isabella Rd</t>
  </si>
  <si>
    <t>Remove on-street parking and narrow lanes to 11'</t>
  </si>
  <si>
    <t>Watson Road</t>
  </si>
  <si>
    <t>Eliminate parking, narrow lanes to 11', add edge stripe</t>
  </si>
  <si>
    <t>W Pickard Street</t>
  </si>
  <si>
    <t>S Lincoln</t>
  </si>
  <si>
    <t>N Main St</t>
  </si>
  <si>
    <t>4 to 3 lane conversion</t>
  </si>
  <si>
    <t>S Isabella Rd</t>
  </si>
  <si>
    <t>E Pickard St</t>
  </si>
  <si>
    <t>E Blue Grass Rd</t>
  </si>
  <si>
    <t>E Broomfield Rd</t>
  </si>
  <si>
    <t>S Mission Rd</t>
  </si>
  <si>
    <t>Encore Dr</t>
  </si>
  <si>
    <t>S Fancher St</t>
  </si>
  <si>
    <t>Pickard St</t>
  </si>
  <si>
    <t>E Bellows St</t>
  </si>
  <si>
    <t>Road Edge Stripe</t>
  </si>
  <si>
    <t>N Fancher St</t>
  </si>
  <si>
    <t>Industrial Ave</t>
  </si>
  <si>
    <t>Lane narrowing</t>
  </si>
  <si>
    <t>Mission Rd</t>
  </si>
  <si>
    <t>E River Rd</t>
  </si>
  <si>
    <t>N Brown Street</t>
  </si>
  <si>
    <t>E Remus Rd</t>
  </si>
  <si>
    <t>E Broadway Rd</t>
  </si>
  <si>
    <t>Sweeney Street</t>
  </si>
  <si>
    <t>E Preston Rd</t>
  </si>
  <si>
    <t>E Broomfiled Rd</t>
  </si>
  <si>
    <t>Shared Lane Marking</t>
  </si>
  <si>
    <t>E Broomfield</t>
  </si>
  <si>
    <t>3 to 2 lane conversion</t>
  </si>
  <si>
    <t>Assumed every 200'</t>
  </si>
  <si>
    <t>Neighborhood Connector Routes</t>
  </si>
  <si>
    <t>Connector Pathways</t>
  </si>
  <si>
    <t>Connector Routes with Bike Lanes</t>
  </si>
  <si>
    <t>Asphalt Trail</t>
  </si>
  <si>
    <t>Sweeney Dr</t>
  </si>
  <si>
    <t>E Remus</t>
  </si>
  <si>
    <t>To Mt Pleasant Baptist Academy</t>
  </si>
  <si>
    <t>Plus Easement Cost</t>
  </si>
  <si>
    <t>Mcdonald Dr</t>
  </si>
  <si>
    <t>Joseph Dr</t>
  </si>
  <si>
    <t>To Oasis High School</t>
  </si>
  <si>
    <t>Carnahan Place</t>
  </si>
  <si>
    <t>Churchill Blvd</t>
  </si>
  <si>
    <t>Road Crossing Improvements</t>
  </si>
  <si>
    <t>N Brown St</t>
  </si>
  <si>
    <t>Pickard</t>
  </si>
  <si>
    <t>Isabella</t>
  </si>
  <si>
    <t>MPB Academy</t>
  </si>
  <si>
    <t>Concrete Sidewalk (8' wide)</t>
  </si>
  <si>
    <t>Concrete Sidewalk (6' wide)</t>
  </si>
  <si>
    <t>restortation and contingency</t>
  </si>
  <si>
    <t>restoration and contingency</t>
  </si>
  <si>
    <t>Crosswalk Striping</t>
  </si>
  <si>
    <t>S Brown Street</t>
  </si>
  <si>
    <t>( 2891.1 ft)</t>
  </si>
  <si>
    <t>Active Transportation Hub</t>
  </si>
  <si>
    <t>Rectangular Rapid Flash Beacon</t>
  </si>
  <si>
    <t>At</t>
  </si>
  <si>
    <t>S Summerton Rd</t>
  </si>
  <si>
    <t>E Deerfield Rd</t>
  </si>
  <si>
    <t>Three Leaves Dr</t>
  </si>
  <si>
    <t>W Pickard St</t>
  </si>
  <si>
    <t>N Mission Rd</t>
  </si>
  <si>
    <t>Crosslanes St</t>
  </si>
  <si>
    <t>South Lynnwood Dr</t>
  </si>
  <si>
    <t>Sweeney Rd</t>
  </si>
  <si>
    <t>E Michigan St</t>
  </si>
  <si>
    <t>E High St</t>
  </si>
  <si>
    <t>E Preston</t>
  </si>
  <si>
    <t xml:space="preserve">CMU Trail </t>
  </si>
  <si>
    <t xml:space="preserve">Three Leaves Drives </t>
  </si>
  <si>
    <t>Assumes (4) intersections with curb bumpouts ($53K each), wayfinding signage,</t>
  </si>
  <si>
    <t>and (6) traffic calming treatments (i.e. traffic buttons, one way choker, speed table)</t>
  </si>
  <si>
    <t>Connector Routes</t>
  </si>
  <si>
    <t>Pedestrian Hybrid Beacon</t>
  </si>
  <si>
    <t>Non-Motorized Elements (typical)</t>
  </si>
  <si>
    <t>Boardwalk (14' wide)</t>
  </si>
  <si>
    <t>Highly variable depending on design, material, and soil conditions</t>
  </si>
  <si>
    <t>Bridge (14' wide x 30' long)</t>
  </si>
  <si>
    <t>With Category III Mast Arm (no intersection improvements)</t>
  </si>
  <si>
    <t>Bollards, landscaping, concrete curbs, pavement removal, striping, ped level lighting</t>
  </si>
  <si>
    <t>Toucan Crossing with Pedestrian Hybrid Beacon</t>
  </si>
  <si>
    <t>Andre Ave</t>
  </si>
  <si>
    <t>Crossing Island with Rectangular Rapid Flash Beacon</t>
  </si>
  <si>
    <t>Airway Dr/2nd St</t>
  </si>
  <si>
    <t>Proposed Trail</t>
  </si>
  <si>
    <t>Soaring Eagle to Ziibiwing</t>
  </si>
  <si>
    <r>
      <t xml:space="preserve">Crossing Island </t>
    </r>
    <r>
      <rPr>
        <sz val="9"/>
        <color theme="1"/>
        <rFont val="Calibri"/>
        <family val="2"/>
        <scheme val="minor"/>
      </rPr>
      <t>(Bollards, landscaping, concrete curbs, pavement removal, striping, ped light)</t>
    </r>
  </si>
  <si>
    <t>Porposed Trail Crossing</t>
  </si>
  <si>
    <t>Near S Isabella St</t>
  </si>
  <si>
    <t>W High St</t>
  </si>
  <si>
    <t>Sweeney St</t>
  </si>
  <si>
    <t>Rectangular Rapid Flash Beacon with Curb Extensions</t>
  </si>
  <si>
    <t>E Bellows</t>
  </si>
  <si>
    <t>E Mosher St</t>
  </si>
  <si>
    <t>E Broadway St</t>
  </si>
  <si>
    <t>Curb Extensions</t>
  </si>
  <si>
    <t>Toucan Crossing</t>
  </si>
  <si>
    <t>Sign and solar beacon in each direction, advance crossing signs and installation</t>
  </si>
  <si>
    <t>Curb, 4" concrete sidewalk, bollards, HAWK signal, ADA ramps, signage, markings, plantings</t>
  </si>
  <si>
    <t>E River</t>
  </si>
  <si>
    <t>Drain Crossing</t>
  </si>
  <si>
    <t>Industrial Park Dr</t>
  </si>
  <si>
    <t>Active Transportation Hubs</t>
  </si>
  <si>
    <t>Wayfinding Signage</t>
  </si>
  <si>
    <t>Near Mission</t>
  </si>
  <si>
    <t>5 to 4 lane conversion</t>
  </si>
  <si>
    <t>Other</t>
  </si>
  <si>
    <t>CMU Trail Crossing</t>
  </si>
  <si>
    <t>Route signs, pavement markings and street signs</t>
  </si>
  <si>
    <t>Traffic Calming Improvements</t>
  </si>
  <si>
    <t>Andre/Main/Lincoln</t>
  </si>
  <si>
    <t>Sunset Lane</t>
  </si>
  <si>
    <t>Sweeney</t>
  </si>
  <si>
    <t xml:space="preserve">Sweeney </t>
  </si>
  <si>
    <t>University Park Dr</t>
  </si>
  <si>
    <t>10' wide asphalt</t>
  </si>
  <si>
    <t>Watson Rd</t>
  </si>
  <si>
    <t>Andre</t>
  </si>
  <si>
    <t>Narrowing</t>
  </si>
  <si>
    <t>Shared lane markings</t>
  </si>
  <si>
    <t>Sidepaths / Off-Road Trails</t>
  </si>
  <si>
    <t>Trail</t>
  </si>
  <si>
    <t>Remus Rd</t>
  </si>
  <si>
    <t>Summerton</t>
  </si>
  <si>
    <t>Summerton Rd (west)</t>
  </si>
  <si>
    <t>Trail to E Airport Rd</t>
  </si>
  <si>
    <t>E Airport Rd (south)</t>
  </si>
  <si>
    <t>Greenway Loop</t>
  </si>
  <si>
    <t>drain crossing</t>
  </si>
  <si>
    <t>creek crossing</t>
  </si>
  <si>
    <t>Notes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</si>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</sst>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[$$-409]* #,##0.00_);_([$$-409]* \(#,##0.00\);_([$$-409]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Symbol"/>
      <family val="1"/>
      <charset val="2"/>
    </font>
    <font>
      <sz val="11"/>
      <color rgb="FF0070C0"/>
      <name val="Courier New"/>
      <family val="3"/>
    </font>
    <font>
      <sz val="9"/>
      <color theme="1"/>
      <name val="Calibri"/>
      <family val="2"/>
      <scheme val="minor"/>
    </font>
    <font>
      <sz val="10"/>
      <color rgb="FF365F91"/>
      <name val="Arial"/>
      <family val="2"/>
    </font>
    <font>
      <sz val="10"/>
      <color rgb="FF1F497D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0" xfId="0" applyBorder="1"/>
    <xf numFmtId="0" fontId="0" fillId="0" borderId="1" xfId="1" applyNumberFormat="1" applyFont="1" applyBorder="1" applyAlignment="1">
      <alignment horizontal="center"/>
    </xf>
    <xf numFmtId="0" fontId="0" fillId="0" borderId="0" xfId="1" applyNumberFormat="1" applyFont="1"/>
    <xf numFmtId="0" fontId="0" fillId="0" borderId="1" xfId="1" applyNumberFormat="1" applyFont="1" applyBorder="1"/>
    <xf numFmtId="0" fontId="2" fillId="0" borderId="0" xfId="0" applyFont="1" applyFill="1" applyBorder="1"/>
    <xf numFmtId="44" fontId="0" fillId="0" borderId="0" xfId="1" applyNumberFormat="1" applyFont="1"/>
    <xf numFmtId="44" fontId="0" fillId="0" borderId="0" xfId="1" applyFont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0" fillId="0" borderId="1" xfId="1" applyFont="1" applyBorder="1"/>
    <xf numFmtId="164" fontId="2" fillId="0" borderId="0" xfId="0" applyNumberFormat="1" applyFont="1" applyBorder="1"/>
    <xf numFmtId="0" fontId="0" fillId="0" borderId="0" xfId="1" applyNumberFormat="1" applyFont="1" applyBorder="1"/>
    <xf numFmtId="44" fontId="0" fillId="0" borderId="0" xfId="1" applyFont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0" fontId="0" fillId="0" borderId="0" xfId="0" applyFill="1"/>
    <xf numFmtId="0" fontId="2" fillId="0" borderId="1" xfId="1" applyNumberFormat="1" applyFont="1" applyBorder="1" applyAlignment="1">
      <alignment horizontal="center"/>
    </xf>
    <xf numFmtId="44" fontId="0" fillId="0" borderId="1" xfId="1" applyNumberFormat="1" applyFont="1" applyBorder="1"/>
    <xf numFmtId="44" fontId="2" fillId="0" borderId="0" xfId="1" applyNumberFormat="1" applyFont="1"/>
    <xf numFmtId="0" fontId="2" fillId="0" borderId="0" xfId="0" applyFont="1" applyBorder="1"/>
    <xf numFmtId="3" fontId="0" fillId="0" borderId="0" xfId="0" applyNumberFormat="1" applyBorder="1"/>
    <xf numFmtId="44" fontId="2" fillId="0" borderId="0" xfId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0" fillId="0" borderId="0" xfId="1" applyFont="1" applyFill="1" applyBorder="1"/>
    <xf numFmtId="44" fontId="0" fillId="0" borderId="1" xfId="1" applyFont="1" applyFill="1" applyBorder="1"/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center"/>
    </xf>
    <xf numFmtId="2" fontId="1" fillId="0" borderId="0" xfId="1" applyNumberFormat="1" applyFont="1" applyFill="1" applyBorder="1" applyAlignment="1">
      <alignment horizontal="right"/>
    </xf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5"/>
    </xf>
    <xf numFmtId="0" fontId="4" fillId="0" borderId="0" xfId="0" applyFont="1" applyAlignment="1">
      <alignment horizontal="left" indent="10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44" fontId="0" fillId="0" borderId="0" xfId="0" applyNumberFormat="1"/>
    <xf numFmtId="44" fontId="0" fillId="0" borderId="1" xfId="0" applyNumberFormat="1" applyBorder="1"/>
    <xf numFmtId="44" fontId="2" fillId="0" borderId="0" xfId="0" applyNumberFormat="1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44" fontId="0" fillId="2" borderId="0" xfId="1" applyFont="1" applyFill="1"/>
    <xf numFmtId="0" fontId="7" fillId="0" borderId="0" xfId="0" applyFont="1"/>
    <xf numFmtId="164" fontId="0" fillId="0" borderId="1" xfId="0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/>
    <xf numFmtId="0" fontId="0" fillId="2" borderId="1" xfId="0" applyFill="1" applyBorder="1"/>
    <xf numFmtId="44" fontId="0" fillId="2" borderId="1" xfId="1" applyFont="1" applyFill="1" applyBorder="1"/>
    <xf numFmtId="1" fontId="1" fillId="0" borderId="0" xfId="1" applyNumberFormat="1" applyFont="1" applyBorder="1" applyAlignment="1">
      <alignment horizontal="right"/>
    </xf>
    <xf numFmtId="166" fontId="0" fillId="0" borderId="0" xfId="2" applyNumberFormat="1" applyFont="1" applyFill="1" applyBorder="1" applyAlignment="1">
      <alignment horizontal="right"/>
    </xf>
    <xf numFmtId="167" fontId="0" fillId="0" borderId="0" xfId="1" applyNumberFormat="1" applyFont="1" applyBorder="1"/>
    <xf numFmtId="167" fontId="1" fillId="0" borderId="0" xfId="1" applyNumberFormat="1" applyFont="1" applyBorder="1" applyAlignment="1">
      <alignment horizontal="center"/>
    </xf>
    <xf numFmtId="167" fontId="0" fillId="0" borderId="0" xfId="1" applyNumberFormat="1" applyFont="1" applyFill="1" applyBorder="1"/>
    <xf numFmtId="167" fontId="0" fillId="0" borderId="0" xfId="0" applyNumberFormat="1"/>
    <xf numFmtId="167" fontId="0" fillId="0" borderId="1" xfId="1" applyNumberFormat="1" applyFont="1" applyBorder="1"/>
    <xf numFmtId="167" fontId="2" fillId="0" borderId="0" xfId="1" applyNumberFormat="1" applyFont="1" applyBorder="1"/>
    <xf numFmtId="167" fontId="0" fillId="0" borderId="0" xfId="0" applyNumberFormat="1" applyBorder="1"/>
    <xf numFmtId="0" fontId="0" fillId="0" borderId="2" xfId="0" applyBorder="1"/>
    <xf numFmtId="0" fontId="8" fillId="0" borderId="0" xfId="0" applyFont="1"/>
    <xf numFmtId="0" fontId="9" fillId="0" borderId="0" xfId="0" applyFont="1"/>
    <xf numFmtId="167" fontId="0" fillId="0" borderId="3" xfId="1" applyNumberFormat="1" applyFont="1" applyBorder="1"/>
    <xf numFmtId="0" fontId="0" fillId="0" borderId="3" xfId="0" applyBorder="1"/>
    <xf numFmtId="167" fontId="0" fillId="0" borderId="3" xfId="0" applyNumberFormat="1" applyBorder="1"/>
    <xf numFmtId="167" fontId="0" fillId="0" borderId="3" xfId="1" applyNumberFormat="1" applyFont="1" applyFill="1" applyBorder="1"/>
    <xf numFmtId="0" fontId="8" fillId="0" borderId="0" xfId="0" applyFont="1" applyBorder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2" zoomScale="90" zoomScaleNormal="90" workbookViewId="0">
      <selection activeCell="B40" sqref="B40"/>
    </sheetView>
  </sheetViews>
  <sheetFormatPr defaultRowHeight="15" x14ac:dyDescent="0.25"/>
  <cols>
    <col min="1" max="1" width="2.7109375" customWidth="1"/>
    <col min="2" max="2" width="30" customWidth="1"/>
    <col min="3" max="3" width="8.7109375" style="14" customWidth="1"/>
    <col min="4" max="4" width="14.28515625" customWidth="1"/>
    <col min="5" max="5" width="12" style="8" customWidth="1"/>
    <col min="6" max="6" width="14.28515625" style="9" customWidth="1"/>
  </cols>
  <sheetData>
    <row r="1" spans="1:7" x14ac:dyDescent="0.25">
      <c r="A1" s="1" t="s">
        <v>52</v>
      </c>
    </row>
    <row r="3" spans="1:7" ht="15.75" thickBot="1" x14ac:dyDescent="0.3">
      <c r="C3" s="13" t="s">
        <v>15</v>
      </c>
      <c r="D3" s="5" t="s">
        <v>17</v>
      </c>
      <c r="E3" s="6" t="s">
        <v>14</v>
      </c>
      <c r="F3" s="7" t="s">
        <v>16</v>
      </c>
      <c r="G3" s="12"/>
    </row>
    <row r="4" spans="1:7" ht="15.75" thickTop="1" x14ac:dyDescent="0.25">
      <c r="A4" s="1" t="s">
        <v>124</v>
      </c>
    </row>
    <row r="5" spans="1:7" x14ac:dyDescent="0.25">
      <c r="A5" s="1"/>
      <c r="B5" t="s">
        <v>32</v>
      </c>
      <c r="C5" s="14">
        <v>180</v>
      </c>
      <c r="D5" t="s">
        <v>18</v>
      </c>
      <c r="E5" s="8">
        <v>5</v>
      </c>
      <c r="F5" s="9">
        <f>C5*E5</f>
        <v>900</v>
      </c>
    </row>
    <row r="6" spans="1:7" x14ac:dyDescent="0.25">
      <c r="A6" s="1"/>
      <c r="B6" t="s">
        <v>1</v>
      </c>
      <c r="C6" s="14">
        <v>1</v>
      </c>
      <c r="D6" t="s">
        <v>6</v>
      </c>
      <c r="E6" s="8">
        <v>3000</v>
      </c>
      <c r="F6" s="9">
        <f>E6*C6</f>
        <v>3000</v>
      </c>
    </row>
    <row r="7" spans="1:7" x14ac:dyDescent="0.25">
      <c r="A7" s="1"/>
      <c r="B7" t="s">
        <v>2</v>
      </c>
      <c r="C7" s="14">
        <v>1</v>
      </c>
      <c r="D7" t="s">
        <v>6</v>
      </c>
      <c r="E7" s="8">
        <v>1000</v>
      </c>
      <c r="F7" s="9">
        <f t="shared" ref="F7:F12" si="0">E7*C7</f>
        <v>1000</v>
      </c>
    </row>
    <row r="8" spans="1:7" x14ac:dyDescent="0.25">
      <c r="A8" s="1"/>
      <c r="B8" t="s">
        <v>44</v>
      </c>
      <c r="C8" s="14">
        <v>1</v>
      </c>
      <c r="D8" t="s">
        <v>6</v>
      </c>
      <c r="E8" s="8">
        <v>14000</v>
      </c>
      <c r="F8" s="9">
        <f t="shared" si="0"/>
        <v>14000</v>
      </c>
    </row>
    <row r="9" spans="1:7" x14ac:dyDescent="0.25">
      <c r="A9" s="1"/>
      <c r="B9" t="s">
        <v>4</v>
      </c>
      <c r="C9" s="14">
        <v>4</v>
      </c>
      <c r="D9" t="s">
        <v>6</v>
      </c>
      <c r="E9" s="8">
        <v>200</v>
      </c>
      <c r="F9" s="9">
        <f t="shared" si="0"/>
        <v>800</v>
      </c>
    </row>
    <row r="10" spans="1:7" x14ac:dyDescent="0.25">
      <c r="A10" s="1"/>
      <c r="B10" t="s">
        <v>25</v>
      </c>
      <c r="C10" s="14">
        <v>1</v>
      </c>
      <c r="D10" t="s">
        <v>6</v>
      </c>
      <c r="E10" s="8">
        <v>3500</v>
      </c>
      <c r="F10" s="9">
        <f t="shared" si="0"/>
        <v>3500</v>
      </c>
    </row>
    <row r="11" spans="1:7" x14ac:dyDescent="0.25">
      <c r="A11" s="1"/>
      <c r="B11" t="s">
        <v>3</v>
      </c>
      <c r="C11" s="14">
        <v>1</v>
      </c>
      <c r="D11" t="s">
        <v>7</v>
      </c>
      <c r="E11" s="8">
        <v>1500</v>
      </c>
      <c r="F11" s="9">
        <f t="shared" si="0"/>
        <v>1500</v>
      </c>
    </row>
    <row r="12" spans="1:7" ht="15.75" thickBot="1" x14ac:dyDescent="0.3">
      <c r="A12" s="1"/>
      <c r="B12" s="2" t="s">
        <v>24</v>
      </c>
      <c r="C12" s="15">
        <v>1</v>
      </c>
      <c r="D12" s="2" t="s">
        <v>6</v>
      </c>
      <c r="E12" s="10">
        <v>1000</v>
      </c>
      <c r="F12" s="11">
        <f t="shared" si="0"/>
        <v>1000</v>
      </c>
    </row>
    <row r="13" spans="1:7" ht="15.75" thickTop="1" x14ac:dyDescent="0.25">
      <c r="A13" s="1"/>
      <c r="C13" s="3" t="s">
        <v>8</v>
      </c>
      <c r="F13" s="9">
        <f>SUM(F5:F12)</f>
        <v>25700</v>
      </c>
    </row>
    <row r="14" spans="1:7" ht="15.75" thickBot="1" x14ac:dyDescent="0.3">
      <c r="C14" s="4" t="s">
        <v>9</v>
      </c>
      <c r="D14" s="2"/>
      <c r="E14" s="10"/>
      <c r="F14" s="11">
        <f>F13*0.15</f>
        <v>3855</v>
      </c>
    </row>
    <row r="15" spans="1:7" ht="15.75" thickTop="1" x14ac:dyDescent="0.25">
      <c r="E15" s="16" t="s">
        <v>10</v>
      </c>
      <c r="F15" s="9">
        <f>F13+F14</f>
        <v>29555</v>
      </c>
    </row>
    <row r="16" spans="1:7" x14ac:dyDescent="0.25">
      <c r="E16" s="16"/>
    </row>
    <row r="17" spans="1:7" x14ac:dyDescent="0.25">
      <c r="A17" s="1" t="s">
        <v>19</v>
      </c>
      <c r="E17" s="8" t="s">
        <v>20</v>
      </c>
    </row>
    <row r="18" spans="1:7" x14ac:dyDescent="0.25">
      <c r="A18" s="1"/>
      <c r="B18" t="s">
        <v>21</v>
      </c>
      <c r="C18" s="14">
        <v>1</v>
      </c>
      <c r="D18" t="s">
        <v>7</v>
      </c>
      <c r="E18" s="8">
        <v>14000</v>
      </c>
      <c r="F18" s="9">
        <f>E18*C18</f>
        <v>14000</v>
      </c>
    </row>
    <row r="19" spans="1:7" x14ac:dyDescent="0.25">
      <c r="B19" t="s">
        <v>11</v>
      </c>
    </row>
    <row r="20" spans="1:7" x14ac:dyDescent="0.25">
      <c r="B20" t="s">
        <v>26</v>
      </c>
    </row>
    <row r="21" spans="1:7" x14ac:dyDescent="0.25">
      <c r="B21" t="s">
        <v>12</v>
      </c>
    </row>
    <row r="22" spans="1:7" ht="15.75" thickBot="1" x14ac:dyDescent="0.3">
      <c r="B22" s="2" t="s">
        <v>13</v>
      </c>
      <c r="C22" s="15"/>
      <c r="D22" s="2"/>
      <c r="E22" s="10"/>
      <c r="F22" s="11"/>
    </row>
    <row r="23" spans="1:7" ht="15.75" thickTop="1" x14ac:dyDescent="0.25">
      <c r="C23" s="16" t="s">
        <v>10</v>
      </c>
      <c r="F23" s="9">
        <f>SUM(F18:F22)</f>
        <v>14000</v>
      </c>
    </row>
    <row r="24" spans="1:7" x14ac:dyDescent="0.25">
      <c r="C24" s="16"/>
    </row>
    <row r="26" spans="1:7" x14ac:dyDescent="0.25">
      <c r="A26" s="1" t="s">
        <v>46</v>
      </c>
      <c r="D26" s="17"/>
    </row>
    <row r="27" spans="1:7" x14ac:dyDescent="0.25">
      <c r="B27" t="s">
        <v>45</v>
      </c>
      <c r="C27" s="14">
        <v>1</v>
      </c>
      <c r="D27" s="17" t="s">
        <v>7</v>
      </c>
      <c r="E27" s="8">
        <v>2200</v>
      </c>
      <c r="F27" s="9">
        <f t="shared" ref="F27:F32" si="1">E27*C27</f>
        <v>2200</v>
      </c>
    </row>
    <row r="28" spans="1:7" x14ac:dyDescent="0.25">
      <c r="B28" t="s">
        <v>51</v>
      </c>
      <c r="C28" s="14">
        <v>1</v>
      </c>
      <c r="D28" s="17" t="s">
        <v>7</v>
      </c>
      <c r="E28" s="8">
        <v>2200</v>
      </c>
      <c r="F28" s="9">
        <f t="shared" si="1"/>
        <v>2200</v>
      </c>
      <c r="G28" t="s">
        <v>54</v>
      </c>
    </row>
    <row r="29" spans="1:7" x14ac:dyDescent="0.25">
      <c r="B29" t="s">
        <v>47</v>
      </c>
      <c r="C29" s="14">
        <v>1</v>
      </c>
      <c r="D29" s="17" t="s">
        <v>7</v>
      </c>
      <c r="E29" s="8">
        <v>5700</v>
      </c>
      <c r="F29" s="9">
        <f t="shared" si="1"/>
        <v>5700</v>
      </c>
    </row>
    <row r="30" spans="1:7" x14ac:dyDescent="0.25">
      <c r="B30" t="s">
        <v>48</v>
      </c>
      <c r="C30" s="14">
        <v>2</v>
      </c>
      <c r="D30" s="17" t="s">
        <v>6</v>
      </c>
      <c r="E30" s="8">
        <v>600</v>
      </c>
      <c r="F30" s="9">
        <f t="shared" si="1"/>
        <v>1200</v>
      </c>
    </row>
    <row r="31" spans="1:7" x14ac:dyDescent="0.25">
      <c r="B31" t="s">
        <v>49</v>
      </c>
      <c r="C31" s="14">
        <v>20</v>
      </c>
      <c r="D31" s="17" t="s">
        <v>36</v>
      </c>
      <c r="E31" s="8">
        <v>35</v>
      </c>
      <c r="F31" s="9">
        <f t="shared" si="1"/>
        <v>700</v>
      </c>
    </row>
    <row r="32" spans="1:7" ht="15.75" thickBot="1" x14ac:dyDescent="0.3">
      <c r="B32" s="2" t="s">
        <v>50</v>
      </c>
      <c r="C32" s="15">
        <v>1</v>
      </c>
      <c r="D32" s="31" t="s">
        <v>7</v>
      </c>
      <c r="E32" s="10">
        <v>1000</v>
      </c>
      <c r="F32" s="11">
        <f t="shared" si="1"/>
        <v>1000</v>
      </c>
    </row>
    <row r="33" spans="1:7" ht="15.75" thickTop="1" x14ac:dyDescent="0.25">
      <c r="D33" s="32" t="s">
        <v>10</v>
      </c>
      <c r="F33" s="9">
        <f>SUM(F27:F32)</f>
        <v>13000</v>
      </c>
      <c r="G33" t="s">
        <v>55</v>
      </c>
    </row>
    <row r="34" spans="1:7" x14ac:dyDescent="0.25">
      <c r="D34" s="17"/>
    </row>
    <row r="35" spans="1:7" x14ac:dyDescent="0.25">
      <c r="D35" s="17"/>
    </row>
    <row r="36" spans="1:7" x14ac:dyDescent="0.25">
      <c r="A36" s="1" t="s">
        <v>144</v>
      </c>
      <c r="D36" s="17"/>
    </row>
    <row r="37" spans="1:7" x14ac:dyDescent="0.25">
      <c r="B37" t="s">
        <v>35</v>
      </c>
      <c r="D37" s="17">
        <v>13000</v>
      </c>
      <c r="E37" s="8" t="s">
        <v>6</v>
      </c>
    </row>
    <row r="38" spans="1:7" x14ac:dyDescent="0.25">
      <c r="B38" t="s">
        <v>0</v>
      </c>
      <c r="D38" s="17">
        <v>18000</v>
      </c>
      <c r="E38" s="8" t="s">
        <v>6</v>
      </c>
      <c r="F38" s="9" t="s">
        <v>149</v>
      </c>
    </row>
    <row r="39" spans="1:7" x14ac:dyDescent="0.25">
      <c r="B39" t="s">
        <v>40</v>
      </c>
      <c r="D39" s="17">
        <v>0.1</v>
      </c>
      <c r="E39" s="8" t="s">
        <v>22</v>
      </c>
      <c r="F39" s="9" t="s">
        <v>43</v>
      </c>
      <c r="G39" t="s">
        <v>56</v>
      </c>
    </row>
    <row r="40" spans="1:7" x14ac:dyDescent="0.25">
      <c r="B40" t="s">
        <v>33</v>
      </c>
      <c r="D40" s="17">
        <v>225</v>
      </c>
      <c r="E40" s="8" t="s">
        <v>6</v>
      </c>
      <c r="F40" s="9" t="s">
        <v>37</v>
      </c>
    </row>
    <row r="41" spans="1:7" x14ac:dyDescent="0.25">
      <c r="B41" t="s">
        <v>29</v>
      </c>
      <c r="D41" s="17">
        <v>1200</v>
      </c>
      <c r="E41" s="8" t="s">
        <v>30</v>
      </c>
      <c r="F41" s="9" t="s">
        <v>53</v>
      </c>
    </row>
    <row r="42" spans="1:7" x14ac:dyDescent="0.25">
      <c r="B42" t="s">
        <v>28</v>
      </c>
      <c r="D42" s="17">
        <v>400</v>
      </c>
      <c r="E42" s="8" t="s">
        <v>30</v>
      </c>
      <c r="F42" s="9" t="s">
        <v>34</v>
      </c>
    </row>
    <row r="43" spans="1:7" x14ac:dyDescent="0.25">
      <c r="B43" t="s">
        <v>118</v>
      </c>
      <c r="D43" s="17">
        <v>24</v>
      </c>
      <c r="E43" s="8" t="s">
        <v>22</v>
      </c>
      <c r="F43" s="9" t="s">
        <v>119</v>
      </c>
    </row>
    <row r="44" spans="1:7" x14ac:dyDescent="0.25">
      <c r="B44" t="s">
        <v>117</v>
      </c>
      <c r="D44" s="17">
        <v>36</v>
      </c>
      <c r="E44" s="8" t="s">
        <v>22</v>
      </c>
      <c r="F44" s="9" t="s">
        <v>120</v>
      </c>
    </row>
    <row r="45" spans="1:7" x14ac:dyDescent="0.25">
      <c r="B45" t="s">
        <v>41</v>
      </c>
      <c r="D45" s="17">
        <v>310000</v>
      </c>
      <c r="E45" s="8" t="s">
        <v>30</v>
      </c>
      <c r="F45" s="9" t="s">
        <v>42</v>
      </c>
    </row>
    <row r="46" spans="1:7" x14ac:dyDescent="0.25">
      <c r="B46" t="s">
        <v>23</v>
      </c>
      <c r="D46" s="17">
        <v>600</v>
      </c>
      <c r="E46" s="8" t="s">
        <v>6</v>
      </c>
    </row>
    <row r="47" spans="1:7" x14ac:dyDescent="0.25">
      <c r="B47" t="s">
        <v>31</v>
      </c>
      <c r="D47" s="17">
        <v>160000</v>
      </c>
      <c r="E47" s="8" t="s">
        <v>30</v>
      </c>
    </row>
    <row r="48" spans="1:7" x14ac:dyDescent="0.25">
      <c r="A48" s="1"/>
      <c r="B48" t="s">
        <v>5</v>
      </c>
      <c r="D48" s="17">
        <v>1800</v>
      </c>
      <c r="E48" s="8" t="s">
        <v>6</v>
      </c>
    </row>
    <row r="49" spans="2:9" x14ac:dyDescent="0.25">
      <c r="B49" t="s">
        <v>38</v>
      </c>
      <c r="D49" s="17">
        <v>6000</v>
      </c>
      <c r="E49" s="8" t="s">
        <v>30</v>
      </c>
      <c r="F49" s="9" t="s">
        <v>39</v>
      </c>
    </row>
    <row r="50" spans="2:9" x14ac:dyDescent="0.25">
      <c r="B50" t="s">
        <v>121</v>
      </c>
      <c r="D50" s="17">
        <v>3</v>
      </c>
      <c r="E50" s="8" t="s">
        <v>27</v>
      </c>
    </row>
    <row r="51" spans="2:9" x14ac:dyDescent="0.25">
      <c r="B51" t="s">
        <v>125</v>
      </c>
      <c r="D51" s="17">
        <v>11000</v>
      </c>
      <c r="E51" s="8" t="s">
        <v>6</v>
      </c>
      <c r="F51" s="9" t="s">
        <v>167</v>
      </c>
    </row>
    <row r="52" spans="2:9" x14ac:dyDescent="0.25">
      <c r="B52" t="s">
        <v>143</v>
      </c>
      <c r="D52" s="17">
        <v>80000</v>
      </c>
      <c r="E52" s="8" t="s">
        <v>6</v>
      </c>
      <c r="F52" s="9" t="s">
        <v>148</v>
      </c>
      <c r="I52" s="61"/>
    </row>
    <row r="53" spans="2:9" x14ac:dyDescent="0.25">
      <c r="B53" t="s">
        <v>145</v>
      </c>
      <c r="D53" s="17">
        <v>400</v>
      </c>
      <c r="E53" s="8" t="s">
        <v>22</v>
      </c>
      <c r="F53" s="9" t="s">
        <v>146</v>
      </c>
    </row>
    <row r="54" spans="2:9" x14ac:dyDescent="0.25">
      <c r="B54" t="s">
        <v>147</v>
      </c>
      <c r="D54" s="17">
        <v>70000</v>
      </c>
      <c r="E54" s="8" t="s">
        <v>6</v>
      </c>
    </row>
    <row r="55" spans="2:9" x14ac:dyDescent="0.25">
      <c r="B55" t="s">
        <v>166</v>
      </c>
      <c r="D55" s="17">
        <v>160000</v>
      </c>
      <c r="E55" s="8" t="s">
        <v>6</v>
      </c>
      <c r="F55" s="9" t="s">
        <v>168</v>
      </c>
    </row>
    <row r="57" spans="2:9" x14ac:dyDescent="0.25">
      <c r="F57" s="74"/>
    </row>
    <row r="62" spans="2:9" x14ac:dyDescent="0.25">
      <c r="C62" s="25"/>
      <c r="D62" s="26"/>
      <c r="E62" s="24"/>
      <c r="F62" s="27"/>
      <c r="G62" s="12"/>
    </row>
    <row r="63" spans="2:9" x14ac:dyDescent="0.25">
      <c r="C63" s="25"/>
      <c r="D63" s="12"/>
      <c r="E63" s="24"/>
      <c r="F63" s="28"/>
      <c r="G63" s="12"/>
    </row>
    <row r="64" spans="2:9" x14ac:dyDescent="0.25">
      <c r="C64" s="25"/>
      <c r="D64" s="12"/>
      <c r="E64" s="24"/>
      <c r="F64" s="27"/>
      <c r="G64" s="12"/>
    </row>
    <row r="65" spans="3:7" x14ac:dyDescent="0.25">
      <c r="C65" s="25"/>
      <c r="D65" s="12"/>
      <c r="E65" s="19"/>
      <c r="F65" s="27"/>
      <c r="G65" s="12"/>
    </row>
  </sheetData>
  <pageMargins left="0.7" right="0.7" top="0.75" bottom="0.75" header="0.3" footer="0.3"/>
  <pageSetup scale="88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G18" sqref="G18"/>
    </sheetView>
  </sheetViews>
  <sheetFormatPr defaultRowHeight="15" x14ac:dyDescent="0.25"/>
  <cols>
    <col min="1" max="1" width="22.42578125" customWidth="1"/>
    <col min="2" max="2" width="13.5703125" customWidth="1"/>
    <col min="3" max="3" width="16.140625" customWidth="1"/>
    <col min="5" max="5" width="9.140625" style="37"/>
    <col min="6" max="6" width="12.5703125" bestFit="1" customWidth="1"/>
    <col min="7" max="7" width="14.5703125" bestFit="1" customWidth="1"/>
  </cols>
  <sheetData>
    <row r="1" spans="1:19" x14ac:dyDescent="0.25">
      <c r="A1" s="1" t="s">
        <v>57</v>
      </c>
    </row>
    <row r="2" spans="1:19" x14ac:dyDescent="0.25">
      <c r="A2" s="1" t="s">
        <v>58</v>
      </c>
    </row>
    <row r="3" spans="1:19" x14ac:dyDescent="0.25">
      <c r="A3" s="1" t="s">
        <v>59</v>
      </c>
    </row>
    <row r="5" spans="1:19" ht="15.75" thickBot="1" x14ac:dyDescent="0.3">
      <c r="A5" s="36" t="s">
        <v>64</v>
      </c>
      <c r="B5" s="99" t="s">
        <v>65</v>
      </c>
      <c r="C5" s="100"/>
      <c r="D5" s="30" t="s">
        <v>15</v>
      </c>
      <c r="E5" s="20" t="s">
        <v>17</v>
      </c>
      <c r="F5" s="21" t="s">
        <v>14</v>
      </c>
      <c r="G5" s="22" t="s">
        <v>16</v>
      </c>
    </row>
    <row r="6" spans="1:19" ht="15.75" thickTop="1" x14ac:dyDescent="0.25"/>
    <row r="7" spans="1:19" s="29" customFormat="1" ht="15" customHeight="1" x14ac:dyDescent="0.25">
      <c r="A7" s="16" t="s">
        <v>70</v>
      </c>
      <c r="B7" s="3" t="s">
        <v>71</v>
      </c>
      <c r="C7" s="3" t="s">
        <v>72</v>
      </c>
      <c r="D7" s="46">
        <v>1.56</v>
      </c>
      <c r="E7" s="38" t="s">
        <v>30</v>
      </c>
      <c r="F7" s="42">
        <v>6000</v>
      </c>
      <c r="G7" s="42">
        <f>D7*F7</f>
        <v>9360</v>
      </c>
      <c r="H7" s="3"/>
      <c r="I7" s="3" t="s">
        <v>73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29" customFormat="1" ht="15" customHeight="1" x14ac:dyDescent="0.25">
      <c r="A8" s="16" t="s">
        <v>74</v>
      </c>
      <c r="B8" s="3" t="s">
        <v>75</v>
      </c>
      <c r="C8" s="3" t="s">
        <v>76</v>
      </c>
      <c r="D8" s="46">
        <v>2.5099999999999998</v>
      </c>
      <c r="E8" s="38" t="s">
        <v>30</v>
      </c>
      <c r="F8" s="42">
        <v>6000</v>
      </c>
      <c r="G8" s="42">
        <f>D8*F8</f>
        <v>15059.999999999998</v>
      </c>
      <c r="H8" s="3"/>
      <c r="I8" s="3" t="s">
        <v>73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29" customFormat="1" ht="15" customHeight="1" x14ac:dyDescent="0.25">
      <c r="A9" s="16" t="s">
        <v>77</v>
      </c>
      <c r="B9" s="3" t="s">
        <v>78</v>
      </c>
      <c r="C9" s="3" t="s">
        <v>74</v>
      </c>
      <c r="D9" s="46">
        <v>1</v>
      </c>
      <c r="E9" s="38" t="s">
        <v>30</v>
      </c>
      <c r="F9" s="42">
        <v>6000</v>
      </c>
      <c r="G9" s="42">
        <f>D9*F9</f>
        <v>6000</v>
      </c>
      <c r="H9" s="3"/>
      <c r="I9" s="3" t="s">
        <v>73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9" customFormat="1" ht="15" customHeight="1" x14ac:dyDescent="0.25">
      <c r="A10" s="16" t="s">
        <v>77</v>
      </c>
      <c r="B10" s="3" t="s">
        <v>174</v>
      </c>
      <c r="C10" s="3"/>
      <c r="D10" s="46">
        <v>0.24</v>
      </c>
      <c r="E10" s="38" t="s">
        <v>30</v>
      </c>
      <c r="F10" s="42">
        <v>10000</v>
      </c>
      <c r="G10" s="42">
        <f>D10*F10</f>
        <v>2400</v>
      </c>
      <c r="H10" s="3"/>
      <c r="I10" s="3" t="s">
        <v>175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9" customFormat="1" ht="15" customHeight="1" thickBot="1" x14ac:dyDescent="0.3">
      <c r="A11" s="39" t="s">
        <v>76</v>
      </c>
      <c r="B11" s="4" t="s">
        <v>79</v>
      </c>
      <c r="C11" s="4" t="s">
        <v>74</v>
      </c>
      <c r="D11" s="47">
        <v>0.51</v>
      </c>
      <c r="E11" s="40" t="s">
        <v>30</v>
      </c>
      <c r="F11" s="43">
        <v>6000</v>
      </c>
      <c r="G11" s="43">
        <f>D11*F11</f>
        <v>3060</v>
      </c>
      <c r="H11" s="3"/>
      <c r="I11" s="3" t="s">
        <v>73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 thickTop="1" x14ac:dyDescent="0.25">
      <c r="A12" s="12"/>
      <c r="B12" s="12"/>
      <c r="C12" s="12"/>
      <c r="D12" s="33" t="s">
        <v>10</v>
      </c>
      <c r="E12" s="38"/>
      <c r="F12" s="35"/>
      <c r="G12" s="35">
        <f>SUM(G7:G11)</f>
        <v>35880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33"/>
      <c r="B13" s="12"/>
      <c r="C13" s="12"/>
      <c r="D13" s="34"/>
      <c r="E13" s="38"/>
      <c r="F13" s="26"/>
      <c r="G13" s="2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12"/>
      <c r="B14" s="12"/>
      <c r="C14" s="12"/>
      <c r="D14" s="12"/>
      <c r="E14" s="38"/>
      <c r="F14" s="26"/>
      <c r="G14" s="2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x14ac:dyDescent="0.25">
      <c r="A15" s="12"/>
      <c r="B15" s="12"/>
      <c r="C15" s="12"/>
      <c r="D15" s="12"/>
      <c r="E15" s="38"/>
      <c r="F15" s="26"/>
      <c r="G15" s="2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x14ac:dyDescent="0.25">
      <c r="A16" s="12"/>
      <c r="B16" s="12"/>
      <c r="C16" s="12"/>
      <c r="D16" s="12"/>
      <c r="E16" s="38"/>
      <c r="F16" s="26"/>
      <c r="G16" s="2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12"/>
      <c r="B17" s="12"/>
      <c r="C17" s="12"/>
      <c r="D17" s="12"/>
      <c r="E17" s="3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E18" s="38"/>
    </row>
    <row r="19" spans="1:19" x14ac:dyDescent="0.25">
      <c r="E19" s="38"/>
    </row>
    <row r="20" spans="1:19" x14ac:dyDescent="0.25">
      <c r="E20" s="38"/>
    </row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C17" sqref="C17:D18"/>
    </sheetView>
  </sheetViews>
  <sheetFormatPr defaultRowHeight="15" x14ac:dyDescent="0.25"/>
  <cols>
    <col min="1" max="1" width="9.140625" customWidth="1"/>
    <col min="2" max="2" width="18.28515625" customWidth="1"/>
    <col min="3" max="3" width="14.42578125" customWidth="1"/>
    <col min="4" max="4" width="22.42578125" customWidth="1"/>
    <col min="5" max="5" width="9.5703125" bestFit="1" customWidth="1"/>
    <col min="7" max="7" width="14.42578125" customWidth="1"/>
    <col min="8" max="8" width="17.85546875" customWidth="1"/>
    <col min="11" max="11" width="11.28515625" customWidth="1"/>
  </cols>
  <sheetData>
    <row r="1" spans="1:20" x14ac:dyDescent="0.25">
      <c r="A1" s="1" t="s">
        <v>57</v>
      </c>
      <c r="F1" s="37"/>
    </row>
    <row r="2" spans="1:20" x14ac:dyDescent="0.25">
      <c r="A2" s="1" t="s">
        <v>99</v>
      </c>
      <c r="F2" s="37"/>
    </row>
    <row r="3" spans="1:20" x14ac:dyDescent="0.25">
      <c r="F3" s="37"/>
    </row>
    <row r="4" spans="1:20" ht="15.75" thickBot="1" x14ac:dyDescent="0.3">
      <c r="B4" s="36" t="s">
        <v>64</v>
      </c>
      <c r="C4" s="99" t="s">
        <v>65</v>
      </c>
      <c r="D4" s="99"/>
      <c r="E4" s="30" t="s">
        <v>15</v>
      </c>
      <c r="F4" s="20" t="s">
        <v>17</v>
      </c>
      <c r="G4" s="21" t="s">
        <v>14</v>
      </c>
      <c r="H4" s="22" t="s">
        <v>16</v>
      </c>
    </row>
    <row r="5" spans="1:20" ht="15.75" thickTop="1" x14ac:dyDescent="0.25">
      <c r="A5" s="33" t="s">
        <v>142</v>
      </c>
      <c r="C5" s="12"/>
      <c r="D5" s="12"/>
      <c r="E5" s="45">
        <v>16</v>
      </c>
      <c r="F5" s="38" t="s">
        <v>30</v>
      </c>
      <c r="G5" s="42">
        <v>261600</v>
      </c>
      <c r="H5" s="26">
        <f>E5*G5</f>
        <v>4185600</v>
      </c>
      <c r="I5" s="12"/>
      <c r="J5" s="3" t="s">
        <v>140</v>
      </c>
      <c r="K5" s="3"/>
      <c r="L5" s="3"/>
      <c r="M5" s="3"/>
      <c r="N5" s="3"/>
      <c r="O5" s="3"/>
      <c r="P5" s="12"/>
    </row>
    <row r="6" spans="1:20" x14ac:dyDescent="0.25">
      <c r="B6" s="33"/>
      <c r="C6" s="12"/>
      <c r="D6" s="12"/>
      <c r="E6" s="44"/>
      <c r="F6" s="38"/>
      <c r="G6" s="26"/>
      <c r="H6" s="26"/>
      <c r="I6" s="12"/>
      <c r="J6" s="12" t="s">
        <v>141</v>
      </c>
      <c r="K6" s="12"/>
      <c r="L6" s="12"/>
      <c r="M6" s="12"/>
      <c r="N6" s="12"/>
      <c r="O6" s="12"/>
      <c r="P6" s="12"/>
    </row>
    <row r="7" spans="1:20" x14ac:dyDescent="0.25">
      <c r="A7" s="1" t="s">
        <v>101</v>
      </c>
      <c r="B7" s="16"/>
      <c r="C7" s="12"/>
      <c r="D7" s="12"/>
      <c r="E7" s="44"/>
      <c r="F7" s="38"/>
      <c r="G7" s="26"/>
      <c r="H7" s="26"/>
      <c r="I7" s="12"/>
      <c r="J7" s="12"/>
      <c r="K7" s="12"/>
      <c r="L7" s="12"/>
      <c r="M7" s="12"/>
      <c r="N7" s="12"/>
      <c r="O7" s="12"/>
      <c r="P7" s="12"/>
    </row>
    <row r="8" spans="1:20" ht="15" customHeight="1" x14ac:dyDescent="0.25">
      <c r="B8" s="33" t="s">
        <v>60</v>
      </c>
      <c r="C8" s="12" t="s">
        <v>61</v>
      </c>
      <c r="D8" s="12" t="s">
        <v>62</v>
      </c>
      <c r="E8" s="45">
        <v>0.95</v>
      </c>
      <c r="F8" s="38" t="s">
        <v>30</v>
      </c>
      <c r="G8" s="26">
        <v>6000</v>
      </c>
      <c r="H8" s="26">
        <f t="shared" ref="H8:H18" si="0">E8*G8</f>
        <v>5700</v>
      </c>
      <c r="I8" s="12"/>
      <c r="J8" s="12" t="s">
        <v>63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x14ac:dyDescent="0.25">
      <c r="B9" s="16" t="s">
        <v>60</v>
      </c>
      <c r="C9" s="12" t="s">
        <v>62</v>
      </c>
      <c r="D9" s="12" t="s">
        <v>66</v>
      </c>
      <c r="E9" s="45">
        <v>0.5</v>
      </c>
      <c r="F9" s="38" t="s">
        <v>30</v>
      </c>
      <c r="G9" s="26">
        <v>6000</v>
      </c>
      <c r="H9" s="26">
        <f t="shared" si="0"/>
        <v>3000</v>
      </c>
      <c r="I9" s="12"/>
      <c r="J9" s="12" t="s">
        <v>67</v>
      </c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 x14ac:dyDescent="0.25">
      <c r="B10" s="16" t="s">
        <v>68</v>
      </c>
      <c r="C10" s="12"/>
      <c r="D10" s="12"/>
      <c r="E10" s="45">
        <v>0.77</v>
      </c>
      <c r="F10" s="38" t="s">
        <v>30</v>
      </c>
      <c r="G10" s="26">
        <v>5200</v>
      </c>
      <c r="H10" s="26">
        <f t="shared" si="0"/>
        <v>4004</v>
      </c>
      <c r="I10" s="12"/>
      <c r="J10" s="12" t="s">
        <v>69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customHeight="1" x14ac:dyDescent="0.25">
      <c r="B11" s="16" t="s">
        <v>80</v>
      </c>
      <c r="C11" s="3" t="s">
        <v>81</v>
      </c>
      <c r="D11" s="3" t="s">
        <v>82</v>
      </c>
      <c r="E11" s="45">
        <v>4350</v>
      </c>
      <c r="F11" s="38" t="s">
        <v>27</v>
      </c>
      <c r="G11" s="26">
        <v>0.1</v>
      </c>
      <c r="H11" s="26">
        <f t="shared" si="0"/>
        <v>435</v>
      </c>
      <c r="I11" s="12"/>
      <c r="J11" s="3" t="s">
        <v>83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 x14ac:dyDescent="0.25">
      <c r="B12" s="16" t="s">
        <v>84</v>
      </c>
      <c r="C12" s="3" t="s">
        <v>81</v>
      </c>
      <c r="D12" s="3" t="s">
        <v>85</v>
      </c>
      <c r="E12" s="49">
        <v>0.56999999999999995</v>
      </c>
      <c r="F12" s="38" t="s">
        <v>30</v>
      </c>
      <c r="G12" s="41">
        <v>6000</v>
      </c>
      <c r="H12" s="26">
        <f t="shared" si="0"/>
        <v>3419.9999999999995</v>
      </c>
      <c r="I12" s="12"/>
      <c r="J12" s="3" t="s">
        <v>86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 x14ac:dyDescent="0.25">
      <c r="B13" s="33" t="s">
        <v>85</v>
      </c>
      <c r="C13" s="3" t="s">
        <v>84</v>
      </c>
      <c r="D13" s="3" t="s">
        <v>87</v>
      </c>
      <c r="E13" s="45">
        <v>0.2</v>
      </c>
      <c r="F13" s="38" t="s">
        <v>30</v>
      </c>
      <c r="G13" s="26">
        <v>6000</v>
      </c>
      <c r="H13" s="26">
        <f t="shared" si="0"/>
        <v>1200</v>
      </c>
      <c r="I13" s="12"/>
      <c r="J13" s="3" t="s">
        <v>86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 x14ac:dyDescent="0.25">
      <c r="B14" s="33" t="s">
        <v>171</v>
      </c>
      <c r="C14" s="3" t="s">
        <v>87</v>
      </c>
      <c r="D14" s="3" t="s">
        <v>88</v>
      </c>
      <c r="E14" s="45">
        <v>0.72</v>
      </c>
      <c r="F14" s="38" t="s">
        <v>30</v>
      </c>
      <c r="G14" s="26">
        <v>6000</v>
      </c>
      <c r="H14" s="26">
        <f t="shared" si="0"/>
        <v>4320</v>
      </c>
      <c r="I14" s="12"/>
      <c r="J14" s="3" t="s">
        <v>86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 x14ac:dyDescent="0.25">
      <c r="B15" s="16" t="s">
        <v>122</v>
      </c>
      <c r="C15" s="3" t="s">
        <v>90</v>
      </c>
      <c r="D15" s="3" t="s">
        <v>91</v>
      </c>
      <c r="E15" s="45">
        <v>2640</v>
      </c>
      <c r="F15" s="38" t="s">
        <v>27</v>
      </c>
      <c r="G15" s="26">
        <v>0.1</v>
      </c>
      <c r="H15" s="26">
        <f t="shared" si="0"/>
        <v>264</v>
      </c>
      <c r="I15" s="12"/>
      <c r="J15" s="3" t="s">
        <v>83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customHeight="1" x14ac:dyDescent="0.25">
      <c r="B16" s="16" t="s">
        <v>89</v>
      </c>
      <c r="C16" s="3" t="s">
        <v>75</v>
      </c>
      <c r="D16" s="3" t="s">
        <v>91</v>
      </c>
      <c r="E16" s="45">
        <v>2698.08</v>
      </c>
      <c r="F16" s="38" t="s">
        <v>27</v>
      </c>
      <c r="G16" s="26">
        <v>0.1</v>
      </c>
      <c r="H16" s="26">
        <f t="shared" si="0"/>
        <v>269.80799999999999</v>
      </c>
      <c r="I16" s="12"/>
      <c r="J16" s="3" t="s">
        <v>83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 x14ac:dyDescent="0.25">
      <c r="B17" s="16" t="s">
        <v>92</v>
      </c>
      <c r="C17" s="3" t="s">
        <v>93</v>
      </c>
      <c r="D17" s="3" t="s">
        <v>94</v>
      </c>
      <c r="E17" s="45">
        <v>15</v>
      </c>
      <c r="F17" s="38" t="s">
        <v>6</v>
      </c>
      <c r="G17" s="26">
        <v>225</v>
      </c>
      <c r="H17" s="26">
        <f t="shared" si="0"/>
        <v>3375</v>
      </c>
      <c r="I17" s="12"/>
      <c r="J17" s="3" t="s">
        <v>95</v>
      </c>
      <c r="K17" s="12"/>
      <c r="L17" s="3" t="s">
        <v>123</v>
      </c>
      <c r="M17" s="12"/>
      <c r="N17" s="12" t="s">
        <v>98</v>
      </c>
      <c r="O17" s="12"/>
      <c r="P17" s="12"/>
      <c r="Q17" s="12"/>
      <c r="R17" s="12"/>
      <c r="S17" s="12"/>
      <c r="T17" s="12"/>
    </row>
    <row r="18" spans="1:20" s="12" customFormat="1" ht="15" customHeight="1" x14ac:dyDescent="0.25">
      <c r="B18" s="16" t="s">
        <v>92</v>
      </c>
      <c r="C18" s="3" t="s">
        <v>96</v>
      </c>
      <c r="D18" s="3" t="s">
        <v>76</v>
      </c>
      <c r="E18" s="45">
        <v>0.65</v>
      </c>
      <c r="F18" s="38" t="s">
        <v>30</v>
      </c>
      <c r="G18" s="26">
        <v>6000</v>
      </c>
      <c r="H18" s="26">
        <f t="shared" si="0"/>
        <v>3900</v>
      </c>
      <c r="J18" s="3" t="s">
        <v>97</v>
      </c>
    </row>
    <row r="19" spans="1:20" s="12" customFormat="1" ht="15" customHeight="1" x14ac:dyDescent="0.25">
      <c r="B19" s="16"/>
      <c r="C19" s="3"/>
      <c r="D19" s="3"/>
      <c r="E19" s="45"/>
      <c r="F19" s="38"/>
      <c r="G19" s="26"/>
      <c r="H19" s="26"/>
      <c r="J19" s="3"/>
    </row>
    <row r="20" spans="1:20" s="12" customFormat="1" ht="15" customHeight="1" x14ac:dyDescent="0.25">
      <c r="A20" s="16" t="s">
        <v>100</v>
      </c>
      <c r="C20" s="3"/>
      <c r="D20" s="3"/>
      <c r="E20" s="45"/>
      <c r="F20" s="38"/>
      <c r="G20" s="26"/>
      <c r="H20" s="26"/>
      <c r="J20" s="3"/>
    </row>
    <row r="21" spans="1:20" s="12" customFormat="1" ht="15" customHeight="1" x14ac:dyDescent="0.25">
      <c r="B21" s="16" t="s">
        <v>102</v>
      </c>
      <c r="C21" s="3" t="s">
        <v>107</v>
      </c>
      <c r="D21" s="3" t="s">
        <v>108</v>
      </c>
      <c r="E21" s="45">
        <v>784.79</v>
      </c>
      <c r="F21" s="38" t="s">
        <v>27</v>
      </c>
      <c r="G21" s="42">
        <v>45</v>
      </c>
      <c r="H21" s="26">
        <f>E21*G21</f>
        <v>35315.549999999996</v>
      </c>
      <c r="J21" s="3" t="s">
        <v>106</v>
      </c>
    </row>
    <row r="22" spans="1:20" s="12" customFormat="1" ht="15" customHeight="1" x14ac:dyDescent="0.25">
      <c r="B22" s="16" t="s">
        <v>102</v>
      </c>
      <c r="C22" s="3" t="s">
        <v>103</v>
      </c>
      <c r="D22" s="3" t="s">
        <v>104</v>
      </c>
      <c r="E22" s="45">
        <v>804.28</v>
      </c>
      <c r="F22" s="38" t="s">
        <v>27</v>
      </c>
      <c r="G22" s="26">
        <v>45</v>
      </c>
      <c r="H22" s="26">
        <f>E22*G22</f>
        <v>36192.6</v>
      </c>
      <c r="J22" s="3" t="s">
        <v>105</v>
      </c>
    </row>
    <row r="23" spans="1:20" s="12" customFormat="1" ht="15" customHeight="1" x14ac:dyDescent="0.25">
      <c r="B23" s="16" t="s">
        <v>102</v>
      </c>
      <c r="C23" s="3" t="s">
        <v>103</v>
      </c>
      <c r="D23" s="3" t="s">
        <v>93</v>
      </c>
      <c r="E23" s="45">
        <v>817.99</v>
      </c>
      <c r="F23" s="38" t="s">
        <v>27</v>
      </c>
      <c r="G23" s="26">
        <v>45</v>
      </c>
      <c r="H23" s="26">
        <f>E23*G23</f>
        <v>36809.550000000003</v>
      </c>
      <c r="J23" s="3" t="s">
        <v>109</v>
      </c>
    </row>
    <row r="24" spans="1:20" s="12" customFormat="1" ht="15" customHeight="1" x14ac:dyDescent="0.25">
      <c r="B24" s="16" t="s">
        <v>102</v>
      </c>
      <c r="C24" s="3" t="s">
        <v>110</v>
      </c>
      <c r="D24" s="3" t="s">
        <v>111</v>
      </c>
      <c r="E24" s="45">
        <v>353.95</v>
      </c>
      <c r="F24" s="38" t="s">
        <v>27</v>
      </c>
      <c r="G24" s="26">
        <v>45</v>
      </c>
      <c r="H24" s="26">
        <f>E24*G24</f>
        <v>15927.75</v>
      </c>
      <c r="J24" s="3"/>
    </row>
    <row r="25" spans="1:20" ht="15.75" thickBot="1" x14ac:dyDescent="0.3">
      <c r="B25" s="39" t="s">
        <v>102</v>
      </c>
      <c r="C25" s="4" t="s">
        <v>169</v>
      </c>
      <c r="D25" s="4" t="s">
        <v>115</v>
      </c>
      <c r="E25" s="2">
        <v>4195</v>
      </c>
      <c r="F25" s="40" t="s">
        <v>27</v>
      </c>
      <c r="G25" s="23">
        <v>45</v>
      </c>
      <c r="H25" s="43">
        <f>(E25*G25)+70000</f>
        <v>258775</v>
      </c>
      <c r="I25" s="12"/>
      <c r="J25" s="3" t="s">
        <v>170</v>
      </c>
      <c r="K25" s="3"/>
      <c r="L25" s="3"/>
      <c r="M25" s="3"/>
      <c r="N25" s="12"/>
      <c r="O25" s="12"/>
      <c r="P25" s="12"/>
    </row>
    <row r="26" spans="1:20" ht="15.75" thickTop="1" x14ac:dyDescent="0.25">
      <c r="B26" s="12"/>
      <c r="C26" s="12"/>
      <c r="D26" s="12"/>
      <c r="E26" s="33" t="s">
        <v>10</v>
      </c>
      <c r="F26" s="38"/>
      <c r="G26" s="35"/>
      <c r="H26" s="35">
        <f>SUM(H5:H25)</f>
        <v>4598508.2579999994</v>
      </c>
      <c r="I26" s="12"/>
      <c r="J26" s="12"/>
      <c r="K26" s="3"/>
      <c r="L26" s="3"/>
      <c r="M26" s="12"/>
      <c r="N26" s="12"/>
      <c r="O26" s="12"/>
      <c r="P26" s="12"/>
    </row>
    <row r="27" spans="1:20" x14ac:dyDescent="0.25">
      <c r="B27" s="33"/>
      <c r="C27" s="12"/>
      <c r="D27" s="12"/>
      <c r="E27" s="34"/>
      <c r="F27" s="38"/>
      <c r="G27" s="26"/>
      <c r="H27" s="26"/>
      <c r="I27" s="12"/>
      <c r="J27" s="12"/>
      <c r="K27" s="3"/>
      <c r="L27" s="3"/>
      <c r="M27" s="12"/>
      <c r="N27" s="12"/>
      <c r="O27" s="12"/>
      <c r="P27" s="12"/>
    </row>
    <row r="29" spans="1:20" x14ac:dyDescent="0.25">
      <c r="A29" s="1"/>
      <c r="E29" s="50"/>
    </row>
    <row r="30" spans="1:20" x14ac:dyDescent="0.25">
      <c r="A30" s="1"/>
      <c r="E30" s="50"/>
    </row>
  </sheetData>
  <mergeCells count="1">
    <mergeCell ref="C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8" workbookViewId="0">
      <selection activeCell="B35" sqref="B35:H35"/>
    </sheetView>
  </sheetViews>
  <sheetFormatPr defaultRowHeight="15" x14ac:dyDescent="0.25"/>
  <cols>
    <col min="2" max="2" width="23.7109375" customWidth="1"/>
    <col min="3" max="3" width="12.7109375" customWidth="1"/>
    <col min="4" max="4" width="13.7109375" customWidth="1"/>
    <col min="7" max="7" width="12.5703125" bestFit="1" customWidth="1"/>
    <col min="8" max="8" width="14.5703125" bestFit="1" customWidth="1"/>
  </cols>
  <sheetData>
    <row r="1" spans="1:16" x14ac:dyDescent="0.25">
      <c r="A1" s="1" t="s">
        <v>57</v>
      </c>
      <c r="F1" s="37"/>
    </row>
    <row r="2" spans="1:16" x14ac:dyDescent="0.25">
      <c r="A2" s="1" t="s">
        <v>112</v>
      </c>
      <c r="F2" s="37"/>
    </row>
    <row r="3" spans="1:16" x14ac:dyDescent="0.25">
      <c r="B3" s="1"/>
      <c r="F3" s="37"/>
    </row>
    <row r="4" spans="1:16" x14ac:dyDescent="0.25">
      <c r="F4" s="37"/>
    </row>
    <row r="5" spans="1:16" ht="15.75" thickBot="1" x14ac:dyDescent="0.3">
      <c r="B5" s="36" t="s">
        <v>64</v>
      </c>
      <c r="C5" s="99" t="s">
        <v>126</v>
      </c>
      <c r="D5" s="99"/>
      <c r="E5" s="30" t="s">
        <v>15</v>
      </c>
      <c r="F5" s="20" t="s">
        <v>17</v>
      </c>
      <c r="G5" s="21" t="s">
        <v>14</v>
      </c>
      <c r="H5" s="22" t="s">
        <v>16</v>
      </c>
    </row>
    <row r="6" spans="1:16" ht="15.75" thickTop="1" x14ac:dyDescent="0.25">
      <c r="A6" s="33" t="s">
        <v>150</v>
      </c>
      <c r="B6" s="33"/>
      <c r="C6" s="63"/>
      <c r="D6" s="63"/>
      <c r="E6" s="65"/>
      <c r="F6" s="63"/>
      <c r="G6" s="66"/>
      <c r="H6" s="67"/>
    </row>
    <row r="7" spans="1:16" ht="15.75" thickBot="1" x14ac:dyDescent="0.3">
      <c r="B7" s="36" t="s">
        <v>131</v>
      </c>
      <c r="C7" s="68" t="s">
        <v>151</v>
      </c>
      <c r="D7" s="62"/>
      <c r="E7" s="69">
        <v>1</v>
      </c>
      <c r="F7" s="70" t="s">
        <v>6</v>
      </c>
      <c r="G7" s="75">
        <v>160000</v>
      </c>
      <c r="H7" s="23">
        <f>G7*E7</f>
        <v>160000</v>
      </c>
    </row>
    <row r="8" spans="1:16" ht="15.75" thickTop="1" x14ac:dyDescent="0.25">
      <c r="B8" s="33"/>
      <c r="C8" s="63"/>
      <c r="D8" s="63"/>
      <c r="E8" s="65"/>
      <c r="F8" s="51" t="s">
        <v>10</v>
      </c>
      <c r="G8" s="66"/>
      <c r="H8" s="76">
        <f>H7</f>
        <v>160000</v>
      </c>
    </row>
    <row r="9" spans="1:16" x14ac:dyDescent="0.25">
      <c r="B9" s="33"/>
      <c r="C9" s="63"/>
      <c r="D9" s="63"/>
      <c r="E9" s="65"/>
      <c r="F9" s="63"/>
      <c r="G9" s="66"/>
      <c r="H9" s="67"/>
    </row>
    <row r="10" spans="1:16" x14ac:dyDescent="0.25">
      <c r="A10" s="33" t="s">
        <v>152</v>
      </c>
      <c r="C10" s="12"/>
      <c r="D10" s="12"/>
      <c r="E10" s="12"/>
      <c r="F10" s="38"/>
      <c r="G10" s="26"/>
      <c r="H10" s="26"/>
      <c r="I10" s="12"/>
      <c r="J10" s="3"/>
      <c r="K10" s="3"/>
      <c r="L10" s="12"/>
      <c r="M10" s="12"/>
      <c r="N10" s="12"/>
      <c r="O10" s="12"/>
      <c r="P10" s="12"/>
    </row>
    <row r="11" spans="1:16" x14ac:dyDescent="0.25">
      <c r="B11" s="33" t="s">
        <v>130</v>
      </c>
      <c r="C11" s="12" t="s">
        <v>80</v>
      </c>
      <c r="D11" s="12"/>
      <c r="E11" s="54">
        <v>1</v>
      </c>
      <c r="F11" s="38" t="s">
        <v>6</v>
      </c>
      <c r="G11" s="42">
        <v>29000</v>
      </c>
      <c r="H11" s="26">
        <f>G11*E11</f>
        <v>29000</v>
      </c>
      <c r="I11" s="12"/>
      <c r="J11" s="3"/>
      <c r="K11" s="3"/>
      <c r="L11" s="52"/>
      <c r="M11" s="12"/>
      <c r="N11" s="12"/>
      <c r="O11" s="12"/>
      <c r="P11" s="12"/>
    </row>
    <row r="12" spans="1:16" x14ac:dyDescent="0.25">
      <c r="A12" s="1"/>
      <c r="B12" s="16" t="s">
        <v>75</v>
      </c>
      <c r="C12" s="12" t="s">
        <v>153</v>
      </c>
      <c r="D12" s="12"/>
      <c r="E12" s="54">
        <v>1</v>
      </c>
      <c r="F12" s="38" t="s">
        <v>6</v>
      </c>
      <c r="G12" s="42">
        <v>29000</v>
      </c>
      <c r="H12" s="26">
        <f t="shared" ref="H12:H17" si="0">G12*E12</f>
        <v>29000</v>
      </c>
      <c r="I12" s="12"/>
      <c r="J12" s="3"/>
      <c r="K12" s="3"/>
      <c r="L12" s="53"/>
      <c r="M12" s="12"/>
      <c r="N12" s="12"/>
      <c r="O12" s="12"/>
      <c r="P12" s="12"/>
    </row>
    <row r="13" spans="1:16" x14ac:dyDescent="0.25">
      <c r="B13" s="33" t="s">
        <v>75</v>
      </c>
      <c r="C13" s="12" t="s">
        <v>154</v>
      </c>
      <c r="D13" s="12"/>
      <c r="E13" s="54">
        <v>1</v>
      </c>
      <c r="F13" s="38" t="s">
        <v>6</v>
      </c>
      <c r="G13" s="42">
        <v>29000</v>
      </c>
      <c r="H13" s="26">
        <f t="shared" si="0"/>
        <v>29000</v>
      </c>
      <c r="I13" s="12"/>
      <c r="J13" s="3"/>
      <c r="K13" s="3"/>
      <c r="L13" s="53"/>
      <c r="M13" s="12"/>
      <c r="N13" s="12"/>
      <c r="O13" s="12"/>
      <c r="P13" s="12"/>
    </row>
    <row r="14" spans="1:16" x14ac:dyDescent="0.25">
      <c r="B14" s="16" t="s">
        <v>91</v>
      </c>
      <c r="C14" s="3" t="s">
        <v>155</v>
      </c>
      <c r="D14" s="12"/>
      <c r="E14" s="55">
        <v>1</v>
      </c>
      <c r="F14" s="38" t="s">
        <v>6</v>
      </c>
      <c r="G14" s="42">
        <v>29000</v>
      </c>
      <c r="H14" s="26">
        <f t="shared" si="0"/>
        <v>29000</v>
      </c>
      <c r="I14" s="12"/>
      <c r="J14" s="3"/>
      <c r="K14" s="3"/>
      <c r="L14" s="53"/>
      <c r="M14" s="12"/>
      <c r="N14" s="12"/>
      <c r="O14" s="12"/>
      <c r="P14" s="12"/>
    </row>
    <row r="15" spans="1:16" x14ac:dyDescent="0.25">
      <c r="B15" s="16" t="s">
        <v>77</v>
      </c>
      <c r="C15" s="3" t="s">
        <v>134</v>
      </c>
      <c r="D15" s="12"/>
      <c r="E15" s="54">
        <v>1</v>
      </c>
      <c r="F15" s="38" t="s">
        <v>6</v>
      </c>
      <c r="G15" s="42">
        <v>29000</v>
      </c>
      <c r="H15" s="26">
        <f t="shared" si="0"/>
        <v>29000</v>
      </c>
      <c r="I15" s="12"/>
      <c r="J15" s="3"/>
      <c r="K15" s="3"/>
      <c r="L15" s="53"/>
      <c r="M15" s="12"/>
      <c r="N15" s="12"/>
      <c r="O15" s="12"/>
      <c r="P15" s="12"/>
    </row>
    <row r="16" spans="1:16" x14ac:dyDescent="0.25">
      <c r="B16" s="16" t="s">
        <v>76</v>
      </c>
      <c r="C16" s="3" t="s">
        <v>134</v>
      </c>
      <c r="D16" s="3"/>
      <c r="E16" s="54">
        <v>1</v>
      </c>
      <c r="F16" s="38" t="s">
        <v>6</v>
      </c>
      <c r="G16" s="42">
        <v>29000</v>
      </c>
      <c r="H16" s="26">
        <f t="shared" si="0"/>
        <v>29000</v>
      </c>
      <c r="I16" s="12"/>
      <c r="J16" s="3"/>
      <c r="K16" s="3"/>
      <c r="L16" s="53"/>
      <c r="M16" s="12"/>
      <c r="N16" s="12"/>
      <c r="O16" s="12"/>
      <c r="P16" s="12"/>
    </row>
    <row r="17" spans="1:16" ht="15.75" thickBot="1" x14ac:dyDescent="0.3">
      <c r="B17" s="39" t="s">
        <v>74</v>
      </c>
      <c r="C17" s="4" t="s">
        <v>132</v>
      </c>
      <c r="D17" s="4"/>
      <c r="E17" s="56">
        <v>1</v>
      </c>
      <c r="F17" s="40" t="s">
        <v>6</v>
      </c>
      <c r="G17" s="43">
        <v>29000</v>
      </c>
      <c r="H17" s="23">
        <f t="shared" si="0"/>
        <v>29000</v>
      </c>
      <c r="I17" s="12"/>
      <c r="J17" s="3"/>
      <c r="K17" s="12"/>
      <c r="L17" s="53"/>
      <c r="M17" s="12"/>
      <c r="N17" s="12"/>
      <c r="O17" s="12"/>
      <c r="P17" s="12"/>
    </row>
    <row r="18" spans="1:16" ht="15.75" thickTop="1" x14ac:dyDescent="0.25">
      <c r="B18" s="33"/>
      <c r="C18" s="3"/>
      <c r="D18" s="3"/>
      <c r="E18" s="54"/>
      <c r="F18" s="51" t="s">
        <v>10</v>
      </c>
      <c r="G18" s="35"/>
      <c r="H18" s="35">
        <f>SUM(H11:H17)</f>
        <v>203000</v>
      </c>
      <c r="I18" s="12"/>
      <c r="J18" s="3"/>
      <c r="K18" s="12"/>
      <c r="L18" s="53"/>
      <c r="M18" s="12"/>
      <c r="N18" s="12"/>
      <c r="O18" s="12"/>
      <c r="P18" s="12"/>
    </row>
    <row r="19" spans="1:16" x14ac:dyDescent="0.25">
      <c r="B19" s="16"/>
      <c r="C19" s="3"/>
      <c r="D19" s="3"/>
      <c r="E19" s="54"/>
      <c r="F19" s="38"/>
      <c r="G19" s="26"/>
      <c r="H19" s="26"/>
      <c r="I19" s="12"/>
      <c r="J19" s="3"/>
      <c r="K19" s="12"/>
      <c r="L19" s="52"/>
      <c r="M19" s="12"/>
      <c r="N19" s="12"/>
      <c r="O19" s="12"/>
      <c r="P19" s="12"/>
    </row>
    <row r="20" spans="1:16" x14ac:dyDescent="0.25">
      <c r="A20" s="1" t="s">
        <v>156</v>
      </c>
      <c r="B20" s="16"/>
      <c r="C20" s="3"/>
      <c r="D20" s="3"/>
      <c r="E20" s="54"/>
      <c r="F20" s="38"/>
      <c r="G20" s="26"/>
      <c r="H20" s="26"/>
      <c r="I20" s="12"/>
      <c r="J20" s="3"/>
      <c r="K20" s="12"/>
      <c r="L20" s="53"/>
      <c r="M20" s="12"/>
      <c r="N20" s="12"/>
      <c r="O20" s="12"/>
      <c r="P20" s="12"/>
    </row>
    <row r="21" spans="1:16" ht="15.75" thickBot="1" x14ac:dyDescent="0.3">
      <c r="A21" s="12"/>
      <c r="B21" s="39" t="s">
        <v>93</v>
      </c>
      <c r="C21" s="4" t="s">
        <v>133</v>
      </c>
      <c r="D21" s="4"/>
      <c r="E21" s="57">
        <v>1</v>
      </c>
      <c r="F21" s="40" t="s">
        <v>6</v>
      </c>
      <c r="G21" s="23">
        <v>18000</v>
      </c>
      <c r="H21" s="23">
        <f>G21*E21</f>
        <v>18000</v>
      </c>
      <c r="I21" s="12"/>
      <c r="J21" s="3"/>
      <c r="K21" s="12"/>
      <c r="L21" s="53"/>
      <c r="M21" s="12"/>
      <c r="N21" s="12"/>
      <c r="O21" s="12"/>
      <c r="P21" s="12"/>
    </row>
    <row r="22" spans="1:16" ht="15.75" thickTop="1" x14ac:dyDescent="0.25">
      <c r="B22" s="12"/>
      <c r="C22" s="12"/>
      <c r="D22" s="12"/>
      <c r="F22" s="63" t="s">
        <v>10</v>
      </c>
      <c r="G22" s="35"/>
      <c r="H22" s="35">
        <f>SUM(H21:H21)</f>
        <v>18000</v>
      </c>
      <c r="I22" s="12"/>
      <c r="J22" s="12"/>
      <c r="K22" s="3"/>
      <c r="L22" s="53"/>
      <c r="M22" s="12"/>
      <c r="N22" s="12"/>
      <c r="O22" s="12"/>
      <c r="P22" s="12"/>
    </row>
    <row r="23" spans="1:16" x14ac:dyDescent="0.25">
      <c r="L23" s="53"/>
    </row>
    <row r="24" spans="1:16" x14ac:dyDescent="0.25">
      <c r="A24" s="33" t="s">
        <v>125</v>
      </c>
      <c r="C24" s="12"/>
      <c r="D24" s="12"/>
      <c r="E24" s="12"/>
      <c r="F24" s="38"/>
      <c r="G24" s="26"/>
      <c r="H24" s="26"/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B25" s="33" t="s">
        <v>87</v>
      </c>
      <c r="C25" s="12" t="s">
        <v>85</v>
      </c>
      <c r="D25" s="12"/>
      <c r="E25" s="54">
        <v>1</v>
      </c>
      <c r="F25" s="38" t="s">
        <v>6</v>
      </c>
      <c r="G25" s="42">
        <v>11000</v>
      </c>
      <c r="H25" s="26">
        <f>G25*E25</f>
        <v>11000</v>
      </c>
      <c r="I25" s="12"/>
      <c r="J25" s="12"/>
      <c r="K25" s="12"/>
      <c r="L25" s="52"/>
      <c r="M25" s="12"/>
      <c r="N25" s="12"/>
      <c r="O25" s="12"/>
      <c r="P25" s="12"/>
    </row>
    <row r="26" spans="1:16" x14ac:dyDescent="0.25">
      <c r="A26" s="1"/>
      <c r="B26" s="16" t="s">
        <v>127</v>
      </c>
      <c r="C26" s="12" t="s">
        <v>157</v>
      </c>
      <c r="D26" s="12"/>
      <c r="E26" s="54">
        <v>1</v>
      </c>
      <c r="F26" s="38" t="s">
        <v>6</v>
      </c>
      <c r="G26" s="42">
        <v>11000</v>
      </c>
      <c r="H26" s="26">
        <f t="shared" ref="H26:H31" si="1">G26*E26</f>
        <v>11000</v>
      </c>
      <c r="I26" s="12"/>
      <c r="J26" s="3"/>
      <c r="K26" s="12"/>
      <c r="L26" s="53"/>
      <c r="M26" s="12"/>
      <c r="N26" s="12"/>
      <c r="O26" s="12"/>
      <c r="P26" s="12"/>
    </row>
    <row r="27" spans="1:16" x14ac:dyDescent="0.25">
      <c r="B27" s="33" t="s">
        <v>128</v>
      </c>
      <c r="C27" s="12" t="s">
        <v>129</v>
      </c>
      <c r="D27" s="12"/>
      <c r="E27" s="54">
        <v>1</v>
      </c>
      <c r="F27" s="38" t="s">
        <v>6</v>
      </c>
      <c r="G27" s="42">
        <v>11000</v>
      </c>
      <c r="H27" s="26">
        <f t="shared" si="1"/>
        <v>11000</v>
      </c>
      <c r="I27" s="12"/>
      <c r="J27" s="12"/>
      <c r="K27" s="12"/>
      <c r="L27" s="53"/>
      <c r="M27" s="12"/>
      <c r="N27" s="12"/>
      <c r="O27" s="12"/>
      <c r="P27" s="12"/>
    </row>
    <row r="28" spans="1:16" x14ac:dyDescent="0.25">
      <c r="B28" s="16" t="s">
        <v>90</v>
      </c>
      <c r="C28" s="3" t="s">
        <v>158</v>
      </c>
      <c r="D28" s="12"/>
      <c r="E28" s="55">
        <v>1</v>
      </c>
      <c r="F28" s="38" t="s">
        <v>6</v>
      </c>
      <c r="G28" s="42">
        <v>11000</v>
      </c>
      <c r="H28" s="26">
        <f t="shared" si="1"/>
        <v>11000</v>
      </c>
      <c r="I28" s="12"/>
      <c r="J28" s="12"/>
      <c r="K28" s="12"/>
      <c r="L28" s="53"/>
      <c r="M28" s="12"/>
      <c r="N28" s="12"/>
      <c r="O28" s="12"/>
      <c r="P28" s="12"/>
    </row>
    <row r="29" spans="1:16" x14ac:dyDescent="0.25">
      <c r="B29" s="16" t="s">
        <v>136</v>
      </c>
      <c r="C29" s="3" t="s">
        <v>113</v>
      </c>
      <c r="D29" s="12"/>
      <c r="E29" s="54">
        <v>1</v>
      </c>
      <c r="F29" s="38" t="s">
        <v>6</v>
      </c>
      <c r="G29" s="42">
        <v>11000</v>
      </c>
      <c r="H29" s="26">
        <f t="shared" si="1"/>
        <v>11000</v>
      </c>
      <c r="I29" s="12"/>
      <c r="J29" s="12"/>
      <c r="K29" s="12"/>
      <c r="L29" s="53"/>
      <c r="M29" s="12"/>
      <c r="N29" s="12"/>
      <c r="O29" s="12"/>
      <c r="P29" s="12"/>
    </row>
    <row r="30" spans="1:16" x14ac:dyDescent="0.25">
      <c r="B30" s="16" t="s">
        <v>159</v>
      </c>
      <c r="C30" s="3" t="s">
        <v>80</v>
      </c>
      <c r="D30" s="3"/>
      <c r="E30" s="54">
        <v>1</v>
      </c>
      <c r="F30" s="38" t="s">
        <v>6</v>
      </c>
      <c r="G30" s="42">
        <v>11000</v>
      </c>
      <c r="H30" s="26">
        <f t="shared" si="1"/>
        <v>11000</v>
      </c>
      <c r="I30" s="12"/>
      <c r="J30" s="3"/>
      <c r="K30" s="12"/>
      <c r="L30" s="53"/>
      <c r="M30" s="12"/>
      <c r="N30" s="12"/>
      <c r="O30" s="12"/>
      <c r="P30" s="12"/>
    </row>
    <row r="31" spans="1:16" ht="15.75" thickBot="1" x14ac:dyDescent="0.3">
      <c r="B31" s="39" t="s">
        <v>137</v>
      </c>
      <c r="C31" s="4" t="s">
        <v>160</v>
      </c>
      <c r="D31" s="4"/>
      <c r="E31" s="56">
        <v>1</v>
      </c>
      <c r="F31" s="40" t="s">
        <v>6</v>
      </c>
      <c r="G31" s="43">
        <v>11000</v>
      </c>
      <c r="H31" s="23">
        <f t="shared" si="1"/>
        <v>11000</v>
      </c>
      <c r="I31" s="12"/>
      <c r="J31" s="3"/>
      <c r="K31" s="12"/>
      <c r="L31" s="53"/>
      <c r="M31" s="12"/>
      <c r="N31" s="12"/>
      <c r="O31" s="12"/>
      <c r="P31" s="12"/>
    </row>
    <row r="32" spans="1:16" ht="15.75" thickTop="1" x14ac:dyDescent="0.25">
      <c r="B32" s="33"/>
      <c r="C32" s="3"/>
      <c r="D32" s="3"/>
      <c r="E32" s="54"/>
      <c r="F32" s="51" t="s">
        <v>10</v>
      </c>
      <c r="G32" s="35"/>
      <c r="H32" s="35">
        <f>SUM(H25:H31)</f>
        <v>77000</v>
      </c>
      <c r="I32" s="12"/>
      <c r="J32" s="3"/>
      <c r="K32" s="12"/>
      <c r="L32" s="53"/>
      <c r="M32" s="12"/>
      <c r="N32" s="12"/>
      <c r="O32" s="12"/>
      <c r="P32" s="12"/>
    </row>
    <row r="33" spans="1:16" x14ac:dyDescent="0.25">
      <c r="B33" s="33"/>
      <c r="C33" s="3"/>
      <c r="D33" s="3"/>
      <c r="E33" s="54"/>
      <c r="F33" s="51"/>
      <c r="G33" s="35"/>
      <c r="H33" s="35"/>
      <c r="I33" s="12"/>
      <c r="J33" s="3"/>
      <c r="K33" s="12"/>
      <c r="L33" s="53"/>
      <c r="M33" s="12"/>
      <c r="N33" s="12"/>
      <c r="O33" s="12"/>
      <c r="P33" s="12"/>
    </row>
    <row r="34" spans="1:16" x14ac:dyDescent="0.25">
      <c r="A34" s="33" t="s">
        <v>161</v>
      </c>
      <c r="C34" s="12"/>
      <c r="D34" s="12"/>
      <c r="E34" s="12"/>
      <c r="F34" s="38"/>
      <c r="G34" s="26"/>
      <c r="H34" s="26"/>
      <c r="I34" s="12"/>
      <c r="J34" s="12"/>
      <c r="K34" s="12"/>
      <c r="L34" s="12"/>
      <c r="M34" s="12"/>
      <c r="N34" s="12"/>
      <c r="O34" s="12"/>
      <c r="P34" s="12"/>
    </row>
    <row r="35" spans="1:16" ht="15.75" thickBot="1" x14ac:dyDescent="0.3">
      <c r="B35" s="39" t="s">
        <v>162</v>
      </c>
      <c r="C35" s="4" t="s">
        <v>160</v>
      </c>
      <c r="D35" s="4"/>
      <c r="E35" s="56">
        <v>1</v>
      </c>
      <c r="F35" s="40" t="s">
        <v>6</v>
      </c>
      <c r="G35" s="43">
        <v>37000</v>
      </c>
      <c r="H35" s="43">
        <f>G35*E35</f>
        <v>37000</v>
      </c>
      <c r="I35" s="3"/>
      <c r="J35" s="3"/>
      <c r="K35" s="12"/>
      <c r="L35" s="53"/>
      <c r="M35" s="12"/>
      <c r="N35" s="12"/>
      <c r="O35" s="12"/>
      <c r="P35" s="12"/>
    </row>
    <row r="36" spans="1:16" ht="15.75" thickTop="1" x14ac:dyDescent="0.25">
      <c r="B36" s="33"/>
      <c r="C36" s="3"/>
      <c r="D36" s="3"/>
      <c r="E36" s="54"/>
      <c r="F36" s="51" t="s">
        <v>10</v>
      </c>
      <c r="G36" s="35"/>
      <c r="H36" s="35">
        <f>SUM(H35:H35)</f>
        <v>37000</v>
      </c>
      <c r="I36" s="12"/>
      <c r="J36" s="3"/>
      <c r="K36" s="12"/>
      <c r="L36" s="53"/>
      <c r="M36" s="12"/>
      <c r="N36" s="12"/>
      <c r="O36" s="12"/>
      <c r="P36" s="12"/>
    </row>
    <row r="37" spans="1:16" x14ac:dyDescent="0.25">
      <c r="B37" s="33"/>
      <c r="C37" s="3"/>
      <c r="D37" s="3"/>
      <c r="E37" s="54"/>
      <c r="F37" s="51"/>
      <c r="G37" s="35"/>
      <c r="H37" s="35"/>
      <c r="I37" s="12"/>
      <c r="J37" s="3"/>
      <c r="K37" s="12"/>
      <c r="L37" s="53"/>
      <c r="M37" s="12"/>
      <c r="N37" s="12"/>
      <c r="O37" s="12"/>
      <c r="P37" s="12"/>
    </row>
    <row r="38" spans="1:16" x14ac:dyDescent="0.25">
      <c r="A38" s="1" t="s">
        <v>165</v>
      </c>
      <c r="L38" s="53"/>
    </row>
    <row r="39" spans="1:16" x14ac:dyDescent="0.25">
      <c r="B39" s="1" t="s">
        <v>163</v>
      </c>
      <c r="C39" s="77" t="s">
        <v>80</v>
      </c>
      <c r="E39">
        <v>1</v>
      </c>
      <c r="F39" s="37" t="s">
        <v>6</v>
      </c>
      <c r="G39" s="18">
        <v>26000</v>
      </c>
      <c r="H39" s="58">
        <f>G39*E39</f>
        <v>26000</v>
      </c>
      <c r="L39" s="53"/>
    </row>
    <row r="40" spans="1:16" x14ac:dyDescent="0.25">
      <c r="B40" s="1" t="s">
        <v>164</v>
      </c>
      <c r="C40" s="77" t="s">
        <v>80</v>
      </c>
      <c r="E40">
        <v>1</v>
      </c>
      <c r="F40" s="37" t="s">
        <v>6</v>
      </c>
      <c r="G40" s="18">
        <v>26000</v>
      </c>
      <c r="H40" s="58">
        <f>G40*E40</f>
        <v>26000</v>
      </c>
      <c r="L40" s="53"/>
    </row>
    <row r="41" spans="1:16" x14ac:dyDescent="0.25">
      <c r="B41" s="1" t="s">
        <v>135</v>
      </c>
      <c r="C41" t="s">
        <v>80</v>
      </c>
      <c r="E41">
        <v>1</v>
      </c>
      <c r="F41" s="37" t="s">
        <v>6</v>
      </c>
      <c r="G41" s="18">
        <v>26000</v>
      </c>
      <c r="H41" s="58">
        <f>G41*E41</f>
        <v>26000</v>
      </c>
      <c r="L41" s="52"/>
    </row>
    <row r="42" spans="1:16" x14ac:dyDescent="0.25">
      <c r="B42" s="1" t="s">
        <v>82</v>
      </c>
      <c r="C42" t="s">
        <v>80</v>
      </c>
      <c r="E42">
        <v>1</v>
      </c>
      <c r="F42" s="37" t="s">
        <v>6</v>
      </c>
      <c r="G42" s="18">
        <v>26000</v>
      </c>
      <c r="H42" s="58">
        <f>G42*E42</f>
        <v>26000</v>
      </c>
      <c r="L42" s="53"/>
    </row>
    <row r="43" spans="1:16" ht="15.75" thickBot="1" x14ac:dyDescent="0.3">
      <c r="B43" s="36" t="s">
        <v>138</v>
      </c>
      <c r="C43" s="2" t="s">
        <v>139</v>
      </c>
      <c r="D43" s="2"/>
      <c r="E43" s="2">
        <v>1</v>
      </c>
      <c r="F43" s="48" t="s">
        <v>6</v>
      </c>
      <c r="G43" s="23">
        <v>26000</v>
      </c>
      <c r="H43" s="59">
        <f>G43*E43</f>
        <v>26000</v>
      </c>
    </row>
    <row r="44" spans="1:16" ht="15.75" thickTop="1" x14ac:dyDescent="0.25">
      <c r="F44" s="51" t="s">
        <v>10</v>
      </c>
      <c r="G44" s="18"/>
      <c r="H44" s="60">
        <f>SUM(H39:H43)</f>
        <v>130000</v>
      </c>
    </row>
    <row r="45" spans="1:16" x14ac:dyDescent="0.25">
      <c r="G45" s="18"/>
    </row>
    <row r="46" spans="1:16" s="72" customFormat="1" x14ac:dyDescent="0.25">
      <c r="A46" s="71" t="s">
        <v>176</v>
      </c>
      <c r="G46" s="73"/>
    </row>
    <row r="47" spans="1:16" s="72" customFormat="1" ht="15.75" thickBot="1" x14ac:dyDescent="0.3">
      <c r="B47" s="78" t="s">
        <v>77</v>
      </c>
      <c r="C47" s="79" t="s">
        <v>177</v>
      </c>
      <c r="D47" s="79"/>
      <c r="E47" s="79">
        <v>1</v>
      </c>
      <c r="F47" s="79" t="s">
        <v>6</v>
      </c>
      <c r="G47" s="80">
        <v>2500</v>
      </c>
      <c r="H47" s="59">
        <f>G47*E47</f>
        <v>2500</v>
      </c>
    </row>
    <row r="48" spans="1:16" s="72" customFormat="1" ht="15.75" thickTop="1" x14ac:dyDescent="0.25">
      <c r="F48" s="51" t="s">
        <v>10</v>
      </c>
      <c r="G48" s="18"/>
      <c r="H48" s="60">
        <f>H47</f>
        <v>2500</v>
      </c>
    </row>
    <row r="49" spans="7:8" x14ac:dyDescent="0.25">
      <c r="G49" s="18"/>
      <c r="H49" s="18"/>
    </row>
    <row r="50" spans="7:8" x14ac:dyDescent="0.25">
      <c r="G50" s="18"/>
      <c r="H50" s="18"/>
    </row>
    <row r="51" spans="7:8" x14ac:dyDescent="0.25">
      <c r="G51" s="18"/>
      <c r="H51" s="18"/>
    </row>
    <row r="52" spans="7:8" x14ac:dyDescent="0.25">
      <c r="G52" s="18"/>
      <c r="H52" s="18"/>
    </row>
    <row r="53" spans="7:8" x14ac:dyDescent="0.25">
      <c r="H53" s="18"/>
    </row>
    <row r="54" spans="7:8" x14ac:dyDescent="0.25">
      <c r="H54" s="18"/>
    </row>
    <row r="55" spans="7:8" x14ac:dyDescent="0.25">
      <c r="H55" s="18"/>
    </row>
  </sheetData>
  <mergeCells count="1">
    <mergeCell ref="C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9" workbookViewId="0">
      <selection activeCell="L52" sqref="L52"/>
    </sheetView>
  </sheetViews>
  <sheetFormatPr defaultRowHeight="15" x14ac:dyDescent="0.25"/>
  <cols>
    <col min="2" max="2" width="19.28515625" customWidth="1"/>
    <col min="3" max="3" width="20.28515625" customWidth="1"/>
    <col min="4" max="4" width="24" customWidth="1"/>
    <col min="5" max="5" width="10.5703125" bestFit="1" customWidth="1"/>
    <col min="7" max="7" width="14.28515625" bestFit="1" customWidth="1"/>
    <col min="8" max="8" width="14.5703125" bestFit="1" customWidth="1"/>
    <col min="9" max="9" width="15.42578125" customWidth="1"/>
  </cols>
  <sheetData>
    <row r="1" spans="1:11" ht="21" x14ac:dyDescent="0.35">
      <c r="A1" s="92" t="s">
        <v>197</v>
      </c>
    </row>
    <row r="2" spans="1:11" x14ac:dyDescent="0.25">
      <c r="A2" s="1"/>
    </row>
    <row r="3" spans="1:11" x14ac:dyDescent="0.25">
      <c r="A3" s="12"/>
    </row>
    <row r="4" spans="1:11" ht="15.75" thickBot="1" x14ac:dyDescent="0.3">
      <c r="A4" s="90"/>
      <c r="B4" s="36" t="s">
        <v>64</v>
      </c>
      <c r="C4" s="99" t="s">
        <v>65</v>
      </c>
      <c r="D4" s="99"/>
      <c r="E4" s="30" t="s">
        <v>15</v>
      </c>
      <c r="F4" s="64" t="s">
        <v>17</v>
      </c>
      <c r="G4" s="21" t="s">
        <v>14</v>
      </c>
      <c r="H4" s="22" t="s">
        <v>16</v>
      </c>
      <c r="I4" s="90" t="s">
        <v>201</v>
      </c>
      <c r="J4" s="90" t="s">
        <v>200</v>
      </c>
    </row>
    <row r="5" spans="1:11" ht="16.5" thickTop="1" x14ac:dyDescent="0.25">
      <c r="A5" s="97" t="s">
        <v>179</v>
      </c>
      <c r="C5" s="12"/>
      <c r="D5" s="12"/>
      <c r="E5" s="45"/>
      <c r="F5" s="38"/>
      <c r="G5" s="42"/>
      <c r="H5" s="26"/>
    </row>
    <row r="6" spans="1:11" x14ac:dyDescent="0.25">
      <c r="B6" s="33" t="s">
        <v>180</v>
      </c>
      <c r="C6" s="12"/>
      <c r="D6" s="12"/>
      <c r="E6" s="44">
        <v>0.88</v>
      </c>
      <c r="F6" s="38" t="s">
        <v>30</v>
      </c>
      <c r="G6" s="83">
        <v>165000</v>
      </c>
      <c r="H6" s="83">
        <f>E6*G6</f>
        <v>145200</v>
      </c>
    </row>
    <row r="7" spans="1:11" x14ac:dyDescent="0.25">
      <c r="A7" s="1"/>
      <c r="B7" s="16" t="s">
        <v>181</v>
      </c>
      <c r="C7" s="12"/>
      <c r="D7" s="12"/>
      <c r="E7" s="44">
        <v>7.0000000000000007E-2</v>
      </c>
      <c r="F7" s="38" t="s">
        <v>30</v>
      </c>
      <c r="G7" s="83">
        <v>165000</v>
      </c>
      <c r="H7" s="83">
        <f>E7*G7</f>
        <v>11550.000000000002</v>
      </c>
    </row>
    <row r="8" spans="1:11" x14ac:dyDescent="0.25">
      <c r="B8" s="33" t="s">
        <v>182</v>
      </c>
      <c r="C8" s="12"/>
      <c r="D8" s="12"/>
      <c r="E8" s="45">
        <v>0.27</v>
      </c>
      <c r="F8" s="38" t="s">
        <v>30</v>
      </c>
      <c r="G8" s="83">
        <v>165000</v>
      </c>
      <c r="H8" s="93">
        <f>E8*G8</f>
        <v>44550</v>
      </c>
      <c r="I8" s="94"/>
    </row>
    <row r="9" spans="1:11" x14ac:dyDescent="0.25">
      <c r="B9" s="16"/>
      <c r="C9" s="12"/>
      <c r="D9" s="12"/>
      <c r="E9" s="45"/>
      <c r="F9" s="38"/>
      <c r="G9" s="83"/>
      <c r="H9" s="86"/>
      <c r="I9" s="88">
        <f>SUM(H6:H8)</f>
        <v>201300</v>
      </c>
    </row>
    <row r="10" spans="1:11" ht="15.75" x14ac:dyDescent="0.25">
      <c r="A10" s="91" t="s">
        <v>58</v>
      </c>
      <c r="B10" s="16"/>
      <c r="C10" s="12"/>
      <c r="D10" s="12"/>
      <c r="E10" s="45"/>
      <c r="F10" s="38"/>
      <c r="G10" s="83"/>
      <c r="H10" s="83"/>
      <c r="I10" s="86"/>
    </row>
    <row r="11" spans="1:11" x14ac:dyDescent="0.25">
      <c r="B11" s="16" t="s">
        <v>76</v>
      </c>
      <c r="C11" s="3" t="s">
        <v>183</v>
      </c>
      <c r="D11" s="3" t="s">
        <v>184</v>
      </c>
      <c r="E11" s="45">
        <v>0.81</v>
      </c>
      <c r="F11" s="38" t="s">
        <v>30</v>
      </c>
      <c r="G11" s="83">
        <v>6000</v>
      </c>
      <c r="H11" s="83">
        <f t="shared" ref="H11:H18" si="0">E11*G11</f>
        <v>4860</v>
      </c>
      <c r="I11" s="86"/>
    </row>
    <row r="12" spans="1:11" x14ac:dyDescent="0.25">
      <c r="B12" s="16" t="s">
        <v>186</v>
      </c>
      <c r="C12" s="3"/>
      <c r="D12" s="3"/>
      <c r="E12" s="49">
        <v>0.77</v>
      </c>
      <c r="F12" s="38" t="s">
        <v>30</v>
      </c>
      <c r="G12" s="84">
        <v>5200</v>
      </c>
      <c r="H12" s="83">
        <f t="shared" si="0"/>
        <v>4004</v>
      </c>
      <c r="I12" s="86"/>
      <c r="J12" s="12" t="s">
        <v>69</v>
      </c>
    </row>
    <row r="13" spans="1:11" x14ac:dyDescent="0.25">
      <c r="B13" s="33" t="s">
        <v>80</v>
      </c>
      <c r="C13" s="3" t="s">
        <v>114</v>
      </c>
      <c r="D13" s="3" t="s">
        <v>187</v>
      </c>
      <c r="E13" s="45">
        <v>0.19</v>
      </c>
      <c r="F13" s="38" t="s">
        <v>30</v>
      </c>
      <c r="G13" s="83">
        <v>6000</v>
      </c>
      <c r="H13" s="83">
        <f t="shared" si="0"/>
        <v>1140</v>
      </c>
      <c r="I13" s="86"/>
    </row>
    <row r="14" spans="1:11" x14ac:dyDescent="0.25">
      <c r="B14" s="16" t="s">
        <v>84</v>
      </c>
      <c r="C14" s="3" t="s">
        <v>81</v>
      </c>
      <c r="D14" s="3" t="s">
        <v>85</v>
      </c>
      <c r="E14" s="45">
        <v>0.56999999999999995</v>
      </c>
      <c r="F14" s="38" t="s">
        <v>30</v>
      </c>
      <c r="G14" s="83">
        <v>6000</v>
      </c>
      <c r="H14" s="83">
        <f t="shared" si="0"/>
        <v>3419.9999999999995</v>
      </c>
      <c r="I14" s="86"/>
      <c r="J14" t="s">
        <v>188</v>
      </c>
    </row>
    <row r="15" spans="1:11" x14ac:dyDescent="0.25">
      <c r="B15" s="16" t="s">
        <v>85</v>
      </c>
      <c r="C15" s="3" t="s">
        <v>84</v>
      </c>
      <c r="D15" s="3" t="s">
        <v>87</v>
      </c>
      <c r="E15" s="45">
        <v>0.2</v>
      </c>
      <c r="F15" s="38" t="s">
        <v>30</v>
      </c>
      <c r="G15" s="83">
        <v>6000</v>
      </c>
      <c r="H15" s="83">
        <f t="shared" si="0"/>
        <v>1200</v>
      </c>
      <c r="I15" s="89"/>
      <c r="J15" s="3" t="s">
        <v>86</v>
      </c>
      <c r="K15" s="12"/>
    </row>
    <row r="16" spans="1:11" x14ac:dyDescent="0.25">
      <c r="B16" s="16" t="s">
        <v>171</v>
      </c>
      <c r="C16" s="3" t="s">
        <v>87</v>
      </c>
      <c r="D16" s="3" t="s">
        <v>88</v>
      </c>
      <c r="E16" s="45">
        <v>0.72</v>
      </c>
      <c r="F16" s="38" t="s">
        <v>30</v>
      </c>
      <c r="G16" s="83">
        <v>6000</v>
      </c>
      <c r="H16" s="83">
        <f t="shared" si="0"/>
        <v>4320</v>
      </c>
      <c r="I16" s="89"/>
      <c r="J16" s="3" t="s">
        <v>86</v>
      </c>
      <c r="K16" s="12"/>
    </row>
    <row r="17" spans="1:10" x14ac:dyDescent="0.25">
      <c r="B17" s="16" t="s">
        <v>160</v>
      </c>
      <c r="C17" s="3" t="s">
        <v>93</v>
      </c>
      <c r="D17" s="3" t="s">
        <v>77</v>
      </c>
      <c r="E17" s="45">
        <v>15</v>
      </c>
      <c r="F17" s="38" t="s">
        <v>6</v>
      </c>
      <c r="G17" s="83">
        <v>225</v>
      </c>
      <c r="H17" s="83">
        <f t="shared" si="0"/>
        <v>3375</v>
      </c>
      <c r="I17" s="86"/>
      <c r="J17" s="3" t="s">
        <v>189</v>
      </c>
    </row>
    <row r="18" spans="1:10" x14ac:dyDescent="0.25">
      <c r="A18" s="12"/>
      <c r="B18" s="16" t="s">
        <v>160</v>
      </c>
      <c r="C18" s="3" t="s">
        <v>96</v>
      </c>
      <c r="D18" s="3" t="s">
        <v>76</v>
      </c>
      <c r="E18" s="45">
        <v>0.65</v>
      </c>
      <c r="F18" s="38" t="s">
        <v>30</v>
      </c>
      <c r="G18" s="83">
        <v>6000</v>
      </c>
      <c r="H18" s="93">
        <f t="shared" si="0"/>
        <v>3900</v>
      </c>
      <c r="I18" s="95"/>
      <c r="J18" s="3" t="s">
        <v>97</v>
      </c>
    </row>
    <row r="19" spans="1:10" x14ac:dyDescent="0.25">
      <c r="A19" s="12"/>
      <c r="B19" s="16"/>
      <c r="C19" s="3"/>
      <c r="D19" s="3"/>
      <c r="E19" s="45"/>
      <c r="F19" s="38"/>
      <c r="G19" s="83"/>
      <c r="H19" s="86"/>
      <c r="I19" s="88">
        <f>SUM(H11:H18)</f>
        <v>26219</v>
      </c>
    </row>
    <row r="20" spans="1:10" ht="15.75" x14ac:dyDescent="0.25">
      <c r="A20" s="91" t="s">
        <v>190</v>
      </c>
      <c r="B20" s="16"/>
      <c r="C20" s="3"/>
      <c r="D20" s="3"/>
      <c r="E20" s="45"/>
      <c r="F20" s="38"/>
      <c r="G20" s="83"/>
      <c r="H20" s="83"/>
      <c r="I20" s="86"/>
    </row>
    <row r="21" spans="1:10" x14ac:dyDescent="0.25">
      <c r="B21" s="16" t="s">
        <v>76</v>
      </c>
      <c r="C21" s="3" t="s">
        <v>182</v>
      </c>
      <c r="D21" s="3" t="s">
        <v>184</v>
      </c>
      <c r="E21" s="82">
        <v>6040</v>
      </c>
      <c r="F21" s="38" t="s">
        <v>27</v>
      </c>
      <c r="G21" s="83">
        <v>45</v>
      </c>
      <c r="H21" s="83">
        <f t="shared" ref="H21:H26" si="1">E21*G21</f>
        <v>271800</v>
      </c>
      <c r="I21" s="86"/>
      <c r="J21" t="s">
        <v>185</v>
      </c>
    </row>
    <row r="22" spans="1:10" x14ac:dyDescent="0.25">
      <c r="B22" s="16" t="s">
        <v>191</v>
      </c>
      <c r="C22" s="3" t="s">
        <v>182</v>
      </c>
      <c r="D22" s="3" t="s">
        <v>104</v>
      </c>
      <c r="E22" s="82">
        <v>804</v>
      </c>
      <c r="F22" s="38" t="s">
        <v>27</v>
      </c>
      <c r="G22" s="83">
        <v>45</v>
      </c>
      <c r="H22" s="83">
        <f t="shared" si="1"/>
        <v>36180</v>
      </c>
      <c r="I22" s="86"/>
      <c r="J22" t="s">
        <v>185</v>
      </c>
    </row>
    <row r="23" spans="1:10" x14ac:dyDescent="0.25">
      <c r="A23" s="12"/>
      <c r="B23" s="16" t="s">
        <v>191</v>
      </c>
      <c r="C23" s="3" t="s">
        <v>182</v>
      </c>
      <c r="D23" s="3" t="s">
        <v>137</v>
      </c>
      <c r="E23" s="82">
        <v>818</v>
      </c>
      <c r="F23" s="38" t="s">
        <v>27</v>
      </c>
      <c r="G23" s="83">
        <v>45</v>
      </c>
      <c r="H23" s="83">
        <f t="shared" si="1"/>
        <v>36810</v>
      </c>
      <c r="I23" s="86"/>
      <c r="J23" t="s">
        <v>185</v>
      </c>
    </row>
    <row r="24" spans="1:10" x14ac:dyDescent="0.25">
      <c r="A24" s="12"/>
      <c r="B24" s="16" t="s">
        <v>191</v>
      </c>
      <c r="C24" s="3" t="s">
        <v>169</v>
      </c>
      <c r="D24" s="3" t="s">
        <v>115</v>
      </c>
      <c r="E24" s="82">
        <v>4195</v>
      </c>
      <c r="F24" s="38" t="s">
        <v>27</v>
      </c>
      <c r="G24" s="83">
        <v>45</v>
      </c>
      <c r="H24" s="83">
        <f t="shared" si="1"/>
        <v>188775</v>
      </c>
      <c r="I24" s="86"/>
      <c r="J24" t="s">
        <v>198</v>
      </c>
    </row>
    <row r="25" spans="1:10" x14ac:dyDescent="0.25">
      <c r="A25" s="16"/>
      <c r="B25" s="16" t="s">
        <v>192</v>
      </c>
      <c r="C25" s="3" t="s">
        <v>115</v>
      </c>
      <c r="D25" s="3" t="s">
        <v>193</v>
      </c>
      <c r="E25" s="82">
        <v>4500</v>
      </c>
      <c r="F25" s="38" t="s">
        <v>27</v>
      </c>
      <c r="G25" s="83">
        <v>55</v>
      </c>
      <c r="H25" s="83">
        <f t="shared" si="1"/>
        <v>247500</v>
      </c>
      <c r="I25" s="86"/>
    </row>
    <row r="26" spans="1:10" x14ac:dyDescent="0.25">
      <c r="A26" s="12"/>
      <c r="B26" s="16" t="s">
        <v>192</v>
      </c>
      <c r="C26" s="3" t="s">
        <v>115</v>
      </c>
      <c r="D26" s="3" t="s">
        <v>116</v>
      </c>
      <c r="E26" s="82">
        <v>669</v>
      </c>
      <c r="F26" s="38" t="s">
        <v>27</v>
      </c>
      <c r="G26" s="85">
        <v>45</v>
      </c>
      <c r="H26" s="83">
        <f t="shared" si="1"/>
        <v>30105</v>
      </c>
      <c r="I26" s="86"/>
      <c r="J26" t="s">
        <v>185</v>
      </c>
    </row>
    <row r="27" spans="1:10" x14ac:dyDescent="0.25">
      <c r="A27" s="12"/>
      <c r="B27" s="16" t="s">
        <v>191</v>
      </c>
      <c r="C27" s="3" t="s">
        <v>192</v>
      </c>
      <c r="D27" s="3" t="s">
        <v>193</v>
      </c>
      <c r="E27" s="82">
        <v>15110</v>
      </c>
      <c r="F27" s="38" t="s">
        <v>27</v>
      </c>
      <c r="G27" s="83">
        <v>50</v>
      </c>
      <c r="H27" s="83">
        <f>E27*G27</f>
        <v>755500</v>
      </c>
      <c r="I27" s="86"/>
      <c r="J27" t="s">
        <v>199</v>
      </c>
    </row>
    <row r="28" spans="1:10" x14ac:dyDescent="0.25">
      <c r="A28" s="12"/>
      <c r="B28" s="16" t="s">
        <v>194</v>
      </c>
      <c r="C28" s="3" t="s">
        <v>195</v>
      </c>
      <c r="D28" s="3"/>
      <c r="E28" s="82">
        <v>1454</v>
      </c>
      <c r="F28" s="38" t="s">
        <v>27</v>
      </c>
      <c r="G28" s="83">
        <v>45</v>
      </c>
      <c r="H28" s="83">
        <f>E28*G28</f>
        <v>65430</v>
      </c>
      <c r="I28" s="86"/>
    </row>
    <row r="29" spans="1:10" x14ac:dyDescent="0.25">
      <c r="A29" s="12"/>
      <c r="B29" s="16" t="s">
        <v>196</v>
      </c>
      <c r="C29" s="3" t="s">
        <v>193</v>
      </c>
      <c r="D29" s="3" t="s">
        <v>115</v>
      </c>
      <c r="E29" s="82">
        <v>5408</v>
      </c>
      <c r="F29" s="38" t="s">
        <v>27</v>
      </c>
      <c r="G29" s="83">
        <v>55</v>
      </c>
      <c r="H29" s="93">
        <f>E29*G29</f>
        <v>297440</v>
      </c>
      <c r="I29" s="95"/>
    </row>
    <row r="30" spans="1:10" x14ac:dyDescent="0.25">
      <c r="A30" s="12"/>
      <c r="B30" s="16" t="s">
        <v>3</v>
      </c>
      <c r="C30" s="3"/>
      <c r="D30" s="3"/>
      <c r="E30" s="45"/>
      <c r="F30" s="38"/>
      <c r="G30" s="83"/>
      <c r="H30" s="86"/>
      <c r="I30" s="83">
        <f>SUM(H21:H29)</f>
        <v>1929540</v>
      </c>
    </row>
    <row r="31" spans="1:10" x14ac:dyDescent="0.25">
      <c r="A31" s="12"/>
      <c r="B31" s="16"/>
      <c r="C31" s="3"/>
      <c r="D31" s="3"/>
      <c r="E31" s="45"/>
      <c r="F31" s="38"/>
      <c r="G31" s="83"/>
      <c r="H31" s="86"/>
      <c r="I31" s="83"/>
    </row>
    <row r="32" spans="1:10" ht="15.75" x14ac:dyDescent="0.25">
      <c r="A32" s="97" t="s">
        <v>112</v>
      </c>
      <c r="B32" s="16"/>
      <c r="C32" s="3"/>
      <c r="D32" s="3"/>
      <c r="E32" s="45"/>
      <c r="F32" s="38"/>
      <c r="G32" s="83"/>
      <c r="H32" s="83"/>
      <c r="I32" s="86"/>
    </row>
    <row r="33" spans="1:9" x14ac:dyDescent="0.25">
      <c r="A33" s="12"/>
      <c r="B33" s="33" t="s">
        <v>130</v>
      </c>
      <c r="C33" s="12" t="s">
        <v>80</v>
      </c>
      <c r="D33" s="12"/>
      <c r="E33" s="54">
        <v>1</v>
      </c>
      <c r="F33" s="38" t="s">
        <v>6</v>
      </c>
      <c r="G33" s="85">
        <v>120000</v>
      </c>
      <c r="H33" s="83">
        <f t="shared" ref="H33:H42" si="2">G33*E33</f>
        <v>120000</v>
      </c>
      <c r="I33" s="86"/>
    </row>
    <row r="34" spans="1:9" x14ac:dyDescent="0.25">
      <c r="A34" s="12"/>
      <c r="B34" s="33" t="s">
        <v>75</v>
      </c>
      <c r="C34" s="12" t="s">
        <v>154</v>
      </c>
      <c r="D34" s="12"/>
      <c r="E34" s="54">
        <v>1</v>
      </c>
      <c r="F34" s="38" t="s">
        <v>6</v>
      </c>
      <c r="G34" s="85">
        <v>30000</v>
      </c>
      <c r="H34" s="83">
        <f t="shared" si="2"/>
        <v>30000</v>
      </c>
      <c r="I34" s="86"/>
    </row>
    <row r="35" spans="1:9" x14ac:dyDescent="0.25">
      <c r="A35" s="12"/>
      <c r="B35" s="16" t="s">
        <v>91</v>
      </c>
      <c r="C35" s="3" t="s">
        <v>155</v>
      </c>
      <c r="D35" s="12"/>
      <c r="E35" s="55">
        <v>1</v>
      </c>
      <c r="F35" s="38" t="s">
        <v>6</v>
      </c>
      <c r="G35" s="85">
        <v>30000</v>
      </c>
      <c r="H35" s="83">
        <f t="shared" si="2"/>
        <v>30000</v>
      </c>
      <c r="I35" s="86"/>
    </row>
    <row r="36" spans="1:9" x14ac:dyDescent="0.25">
      <c r="A36" s="12"/>
      <c r="B36" s="16" t="s">
        <v>77</v>
      </c>
      <c r="C36" s="3" t="s">
        <v>134</v>
      </c>
      <c r="D36" s="12"/>
      <c r="E36" s="54">
        <v>1</v>
      </c>
      <c r="F36" s="38" t="s">
        <v>6</v>
      </c>
      <c r="G36" s="85">
        <v>30000</v>
      </c>
      <c r="H36" s="83">
        <f t="shared" si="2"/>
        <v>30000</v>
      </c>
      <c r="I36" s="86"/>
    </row>
    <row r="37" spans="1:9" x14ac:dyDescent="0.25">
      <c r="A37" s="12"/>
      <c r="B37" s="16" t="s">
        <v>76</v>
      </c>
      <c r="C37" s="3" t="s">
        <v>134</v>
      </c>
      <c r="D37" s="3"/>
      <c r="E37" s="54">
        <v>1</v>
      </c>
      <c r="F37" s="38" t="s">
        <v>6</v>
      </c>
      <c r="G37" s="85">
        <v>30000</v>
      </c>
      <c r="H37" s="83">
        <f t="shared" si="2"/>
        <v>30000</v>
      </c>
      <c r="I37" s="86"/>
    </row>
    <row r="38" spans="1:9" x14ac:dyDescent="0.25">
      <c r="A38" s="12"/>
      <c r="B38" s="33" t="s">
        <v>87</v>
      </c>
      <c r="C38" s="12" t="s">
        <v>85</v>
      </c>
      <c r="D38" s="12"/>
      <c r="E38" s="54">
        <v>1</v>
      </c>
      <c r="F38" s="38" t="s">
        <v>6</v>
      </c>
      <c r="G38" s="85">
        <v>15000</v>
      </c>
      <c r="H38" s="83">
        <f t="shared" si="2"/>
        <v>15000</v>
      </c>
      <c r="I38" s="86"/>
    </row>
    <row r="39" spans="1:9" x14ac:dyDescent="0.25">
      <c r="A39" s="12"/>
      <c r="B39" s="16" t="s">
        <v>127</v>
      </c>
      <c r="C39" s="12" t="s">
        <v>157</v>
      </c>
      <c r="D39" s="12"/>
      <c r="E39" s="54">
        <v>1</v>
      </c>
      <c r="F39" s="38" t="s">
        <v>6</v>
      </c>
      <c r="G39" s="85">
        <v>15000</v>
      </c>
      <c r="H39" s="83">
        <f t="shared" si="2"/>
        <v>15000</v>
      </c>
      <c r="I39" s="86"/>
    </row>
    <row r="40" spans="1:9" x14ac:dyDescent="0.25">
      <c r="A40" s="12"/>
      <c r="B40" s="16" t="s">
        <v>90</v>
      </c>
      <c r="C40" s="3" t="s">
        <v>158</v>
      </c>
      <c r="D40" s="12"/>
      <c r="E40" s="55">
        <v>1</v>
      </c>
      <c r="F40" s="38" t="s">
        <v>6</v>
      </c>
      <c r="G40" s="85">
        <v>15000</v>
      </c>
      <c r="H40" s="83">
        <f t="shared" si="2"/>
        <v>15000</v>
      </c>
      <c r="I40" s="86"/>
    </row>
    <row r="41" spans="1:9" x14ac:dyDescent="0.25">
      <c r="A41" s="12"/>
      <c r="B41" s="16" t="s">
        <v>137</v>
      </c>
      <c r="C41" s="3" t="s">
        <v>160</v>
      </c>
      <c r="D41" s="3"/>
      <c r="E41" s="81">
        <v>1</v>
      </c>
      <c r="F41" s="38" t="s">
        <v>6</v>
      </c>
      <c r="G41" s="85">
        <v>15000</v>
      </c>
      <c r="H41" s="83">
        <f t="shared" si="2"/>
        <v>15000</v>
      </c>
      <c r="I41" s="86"/>
    </row>
    <row r="42" spans="1:9" x14ac:dyDescent="0.25">
      <c r="A42" s="12"/>
      <c r="B42" s="16" t="s">
        <v>162</v>
      </c>
      <c r="C42" s="3" t="s">
        <v>160</v>
      </c>
      <c r="D42" s="3"/>
      <c r="E42" s="81">
        <v>1</v>
      </c>
      <c r="F42" s="38" t="s">
        <v>6</v>
      </c>
      <c r="G42" s="85">
        <v>40000</v>
      </c>
      <c r="H42" s="96">
        <f t="shared" si="2"/>
        <v>40000</v>
      </c>
      <c r="I42" s="95"/>
    </row>
    <row r="43" spans="1:9" x14ac:dyDescent="0.25">
      <c r="A43" s="12"/>
      <c r="B43" s="16"/>
      <c r="C43" s="3"/>
      <c r="D43" s="3"/>
      <c r="E43" s="81"/>
      <c r="F43" s="38"/>
      <c r="G43" s="85"/>
      <c r="H43" s="86"/>
      <c r="I43" s="88">
        <f>SUM(H33:H42)</f>
        <v>340000</v>
      </c>
    </row>
    <row r="44" spans="1:9" x14ac:dyDescent="0.25">
      <c r="A44" s="12"/>
      <c r="B44" s="16"/>
      <c r="C44" s="3"/>
      <c r="D44" s="3"/>
      <c r="E44" s="81"/>
      <c r="F44" s="38"/>
      <c r="G44" s="85"/>
      <c r="H44" s="86"/>
      <c r="I44" s="88"/>
    </row>
    <row r="45" spans="1:9" ht="15.75" x14ac:dyDescent="0.25">
      <c r="A45" s="97" t="s">
        <v>172</v>
      </c>
      <c r="B45" s="16"/>
      <c r="C45" s="3"/>
      <c r="D45" s="3"/>
      <c r="E45" s="45">
        <v>5</v>
      </c>
      <c r="F45" s="38" t="s">
        <v>6</v>
      </c>
      <c r="G45" s="83">
        <v>31000</v>
      </c>
      <c r="H45" s="83">
        <f>E45*G45</f>
        <v>155000</v>
      </c>
      <c r="I45" s="98">
        <f>H45</f>
        <v>155000</v>
      </c>
    </row>
    <row r="46" spans="1:9" x14ac:dyDescent="0.25">
      <c r="A46" s="12"/>
      <c r="B46" s="16"/>
      <c r="C46" s="3"/>
      <c r="D46" s="3"/>
      <c r="E46" s="45"/>
      <c r="F46" s="38"/>
      <c r="G46" s="83"/>
      <c r="H46" s="83"/>
    </row>
    <row r="47" spans="1:9" ht="15.75" x14ac:dyDescent="0.25">
      <c r="A47" s="97" t="s">
        <v>3</v>
      </c>
      <c r="B47" s="16"/>
      <c r="C47" s="3"/>
      <c r="D47" s="3"/>
      <c r="E47" s="45">
        <v>1</v>
      </c>
      <c r="F47" s="38" t="s">
        <v>7</v>
      </c>
      <c r="G47" s="83">
        <v>200000</v>
      </c>
      <c r="H47" s="83">
        <f>E47*G47</f>
        <v>200000</v>
      </c>
      <c r="I47" s="98">
        <f>H47</f>
        <v>200000</v>
      </c>
    </row>
    <row r="48" spans="1:9" x14ac:dyDescent="0.25">
      <c r="A48" s="12"/>
      <c r="B48" s="16"/>
      <c r="C48" s="3"/>
      <c r="D48" s="3"/>
      <c r="E48" s="45"/>
      <c r="F48" s="38"/>
      <c r="G48" s="83"/>
      <c r="H48" s="83"/>
    </row>
    <row r="49" spans="1:10" ht="15.75" x14ac:dyDescent="0.25">
      <c r="A49" s="97" t="s">
        <v>173</v>
      </c>
      <c r="B49" s="16"/>
      <c r="C49" s="3"/>
      <c r="D49" s="3"/>
      <c r="E49" s="45">
        <v>1</v>
      </c>
      <c r="F49" s="38" t="s">
        <v>7</v>
      </c>
      <c r="G49" s="83">
        <v>100000</v>
      </c>
      <c r="H49" s="83">
        <f>E49*G49</f>
        <v>100000</v>
      </c>
      <c r="I49" s="98">
        <f>H49</f>
        <v>100000</v>
      </c>
      <c r="J49" t="s">
        <v>178</v>
      </c>
    </row>
    <row r="50" spans="1:10" ht="15.75" thickBot="1" x14ac:dyDescent="0.3">
      <c r="B50" s="39"/>
      <c r="C50" s="4"/>
      <c r="D50" s="4"/>
      <c r="E50" s="2"/>
      <c r="F50" s="40"/>
      <c r="G50" s="23"/>
      <c r="H50" s="87"/>
      <c r="I50" s="90"/>
    </row>
    <row r="51" spans="1:10" ht="15.75" thickTop="1" x14ac:dyDescent="0.25">
      <c r="B51" s="12"/>
      <c r="C51" s="12"/>
      <c r="D51" s="12"/>
      <c r="E51" s="33" t="s">
        <v>8</v>
      </c>
      <c r="F51" s="38"/>
      <c r="G51" s="35"/>
      <c r="H51" s="88">
        <f>SUM(H5:H50)</f>
        <v>2952059</v>
      </c>
      <c r="I51" s="58">
        <f>H51*1.2</f>
        <v>3542470.8</v>
      </c>
    </row>
  </sheetData>
  <mergeCells count="1">
    <mergeCell ref="C4:D4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Costs</vt:lpstr>
      <vt:lpstr>Bike Lanes</vt:lpstr>
      <vt:lpstr>Neighborhood Connector Routes</vt:lpstr>
      <vt:lpstr>Road Crossing Improvements</vt:lpstr>
      <vt:lpstr>Greenway Loop</vt:lpstr>
    </vt:vector>
  </TitlesOfParts>
  <Company>Wade Trim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Trim User</dc:creator>
  <cp:lastModifiedBy>Norman Cox</cp:lastModifiedBy>
  <cp:lastPrinted>2011-05-04T17:42:44Z</cp:lastPrinted>
  <dcterms:created xsi:type="dcterms:W3CDTF">2011-04-07T14:59:41Z</dcterms:created>
  <dcterms:modified xsi:type="dcterms:W3CDTF">2012-03-21T15:40:52Z</dcterms:modified>
</cp:coreProperties>
</file>